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<sst xmlns="http://schemas.openxmlformats.org/spreadsheetml/2006/main" count="174" uniqueCount="58">
  <si>
    <t>Hóspedes</t>
  </si>
  <si>
    <t xml:space="preserve">Evolução de Hóspedes e dormidas na Ilha de Sal (2000-2008) </t>
  </si>
  <si>
    <t>Dormidas</t>
  </si>
  <si>
    <t>Média</t>
  </si>
  <si>
    <t>Evoluçao (%) de Hospedes e Dormidas de 2000 a 2008, na Ilha de Sal</t>
  </si>
  <si>
    <t>Sal</t>
  </si>
  <si>
    <t>São Vicente</t>
  </si>
  <si>
    <t>Boavista</t>
  </si>
  <si>
    <t>Santiago</t>
  </si>
  <si>
    <t>Outras Ilhas</t>
  </si>
  <si>
    <t>Total</t>
  </si>
  <si>
    <t>%</t>
  </si>
  <si>
    <t>Pensões</t>
  </si>
  <si>
    <t>Pousadas</t>
  </si>
  <si>
    <t>Hotéis</t>
  </si>
  <si>
    <t>Hotéis - Apartamentos</t>
  </si>
  <si>
    <t>Residencias</t>
  </si>
  <si>
    <t>Aldeamentos turístico</t>
  </si>
  <si>
    <t>Restantes Ilhas</t>
  </si>
  <si>
    <t>Estrangeiros</t>
  </si>
  <si>
    <t>País de residência habitual</t>
  </si>
  <si>
    <t xml:space="preserve">Cabo Verde </t>
  </si>
  <si>
    <t xml:space="preserve">         Caboverdianos</t>
  </si>
  <si>
    <t xml:space="preserve">         Estrangeiros</t>
  </si>
  <si>
    <t xml:space="preserve">         Africa do Sul</t>
  </si>
  <si>
    <t xml:space="preserve">         Alemanha</t>
  </si>
  <si>
    <t xml:space="preserve">         Autria</t>
  </si>
  <si>
    <t xml:space="preserve">         Belgica+Holanda</t>
  </si>
  <si>
    <t xml:space="preserve">         Espanha</t>
  </si>
  <si>
    <t xml:space="preserve">         Estados Unidos</t>
  </si>
  <si>
    <t xml:space="preserve">         França</t>
  </si>
  <si>
    <t xml:space="preserve">         Reino Unido</t>
  </si>
  <si>
    <t xml:space="preserve">         Italia</t>
  </si>
  <si>
    <t xml:space="preserve">         Portugal</t>
  </si>
  <si>
    <t xml:space="preserve">         Suiça</t>
  </si>
  <si>
    <t xml:space="preserve">         Outros Paises</t>
  </si>
  <si>
    <t>Quadro 12: DORMIDAS SEGUNDO AS ILHAS (2000-2008)</t>
  </si>
  <si>
    <t>Quadro 11: HÓSPEDES/ENTRADAS SEGUNDO AS ILHAS (2000-2008)</t>
  </si>
  <si>
    <t>Quadro 13: HÓSPEDES/ENTRADAS SEGUNDO O TIPO DE ESTABELECIMENTO NO PAÍS</t>
  </si>
  <si>
    <t>Quadro 14: DORMIDAS SEGUNDO TIPO DE ESTABELECIMENTO NO PAÍS</t>
  </si>
  <si>
    <t>Quadro 16: DORMIDAS NA ILHA DE SAL, POR PAÍS DE RESIDÊNCIA HABITUAL DOS HÓSPEDES</t>
  </si>
  <si>
    <t>Quadro 15: HÓSPEDES/ENTRADAS NA ILHA DE SAL, POR PAÍS DE RESIDÊNCIA HABITUAL DOS HÓSPEDES</t>
  </si>
  <si>
    <t>Ilha</t>
  </si>
  <si>
    <t>Hotéis-apartamentos</t>
  </si>
  <si>
    <t>Aldeamentos turísticos</t>
  </si>
  <si>
    <t>Residenciais</t>
  </si>
  <si>
    <t>S. Antao</t>
  </si>
  <si>
    <t>S. Vicente</t>
  </si>
  <si>
    <t>S. Nicolau</t>
  </si>
  <si>
    <t>Bao Vista</t>
  </si>
  <si>
    <t>Maio</t>
  </si>
  <si>
    <t>Fogo</t>
  </si>
  <si>
    <t>Brava</t>
  </si>
  <si>
    <t>Estabelecimentos</t>
  </si>
  <si>
    <t>Quadro 17:Taxa de ocupaçao-cama (%), segundo o tipo dos estabelecimentos, (1999-2008)</t>
  </si>
  <si>
    <t>Quadro 18:Taxa de ocupação - cama (%), por ilha (1999-2008)</t>
  </si>
  <si>
    <t>Quadro 19:Estadia média segundo o tipo dos estabelecimentos, 2000 - 2008</t>
  </si>
  <si>
    <t>Quadro 20:Estadia média por país de residênçia habitual dos hóspedes, 2000 - 2008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</si>
</sst>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;[Red]#,##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;[Red]0.0"/>
    <numFmt numFmtId="172" formatCode="0.0000000"/>
    <numFmt numFmtId="173" formatCode="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 Black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2" fillId="0" borderId="0" xfId="0" applyFont="1" applyAlignment="1">
      <alignment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22" xfId="0" applyFont="1" applyFill="1" applyBorder="1" applyAlignment="1">
      <alignment/>
    </xf>
    <xf numFmtId="0" fontId="50" fillId="0" borderId="0" xfId="0" applyFont="1" applyAlignment="1">
      <alignment/>
    </xf>
    <xf numFmtId="164" fontId="0" fillId="0" borderId="0" xfId="52" applyNumberFormat="1" applyFont="1" applyAlignment="1">
      <alignment/>
    </xf>
    <xf numFmtId="165" fontId="3" fillId="0" borderId="0" xfId="0" applyNumberFormat="1" applyFont="1" applyAlignment="1">
      <alignment/>
    </xf>
    <xf numFmtId="0" fontId="4" fillId="0" borderId="22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 horizontal="right"/>
    </xf>
    <xf numFmtId="0" fontId="5" fillId="0" borderId="22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33" borderId="20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164" fontId="53" fillId="33" borderId="17" xfId="52" applyNumberFormat="1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0" borderId="10" xfId="0" applyFont="1" applyBorder="1" applyAlignment="1">
      <alignment/>
    </xf>
    <xf numFmtId="164" fontId="53" fillId="0" borderId="11" xfId="52" applyNumberFormat="1" applyFont="1" applyBorder="1" applyAlignment="1">
      <alignment/>
    </xf>
    <xf numFmtId="164" fontId="53" fillId="0" borderId="0" xfId="52" applyNumberFormat="1" applyFont="1" applyBorder="1" applyAlignment="1">
      <alignment/>
    </xf>
    <xf numFmtId="164" fontId="53" fillId="0" borderId="15" xfId="52" applyNumberFormat="1" applyFont="1" applyBorder="1" applyAlignment="1">
      <alignment/>
    </xf>
    <xf numFmtId="0" fontId="53" fillId="33" borderId="15" xfId="0" applyFont="1" applyFill="1" applyBorder="1" applyAlignment="1">
      <alignment/>
    </xf>
    <xf numFmtId="3" fontId="53" fillId="0" borderId="10" xfId="0" applyNumberFormat="1" applyFont="1" applyBorder="1" applyAlignment="1">
      <alignment/>
    </xf>
    <xf numFmtId="0" fontId="53" fillId="0" borderId="20" xfId="0" applyFont="1" applyBorder="1" applyAlignment="1">
      <alignment/>
    </xf>
    <xf numFmtId="164" fontId="53" fillId="0" borderId="19" xfId="52" applyNumberFormat="1" applyFont="1" applyBorder="1" applyAlignment="1">
      <alignment/>
    </xf>
    <xf numFmtId="164" fontId="53" fillId="0" borderId="18" xfId="52" applyNumberFormat="1" applyFont="1" applyBorder="1" applyAlignment="1">
      <alignment/>
    </xf>
    <xf numFmtId="164" fontId="53" fillId="0" borderId="17" xfId="52" applyNumberFormat="1" applyFont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53" fillId="33" borderId="24" xfId="0" applyFont="1" applyFill="1" applyBorder="1" applyAlignment="1">
      <alignment/>
    </xf>
    <xf numFmtId="0" fontId="53" fillId="0" borderId="22" xfId="0" applyNumberFormat="1" applyFont="1" applyBorder="1" applyAlignment="1">
      <alignment/>
    </xf>
    <xf numFmtId="164" fontId="53" fillId="0" borderId="24" xfId="52" applyNumberFormat="1" applyFont="1" applyBorder="1" applyAlignment="1">
      <alignment/>
    </xf>
    <xf numFmtId="164" fontId="53" fillId="0" borderId="21" xfId="52" applyNumberFormat="1" applyFont="1" applyBorder="1" applyAlignment="1">
      <alignment/>
    </xf>
    <xf numFmtId="0" fontId="53" fillId="0" borderId="10" xfId="0" applyNumberFormat="1" applyFont="1" applyBorder="1" applyAlignment="1">
      <alignment/>
    </xf>
    <xf numFmtId="0" fontId="53" fillId="0" borderId="20" xfId="0" applyNumberFormat="1" applyFont="1" applyBorder="1" applyAlignment="1">
      <alignment/>
    </xf>
    <xf numFmtId="164" fontId="53" fillId="0" borderId="17" xfId="0" applyNumberFormat="1" applyFont="1" applyBorder="1" applyAlignment="1">
      <alignment/>
    </xf>
    <xf numFmtId="0" fontId="53" fillId="0" borderId="0" xfId="0" applyNumberFormat="1" applyFont="1" applyAlignment="1">
      <alignment/>
    </xf>
    <xf numFmtId="0" fontId="52" fillId="34" borderId="0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right"/>
    </xf>
    <xf numFmtId="164" fontId="8" fillId="0" borderId="0" xfId="52" applyNumberFormat="1" applyFont="1" applyFill="1" applyBorder="1" applyAlignment="1">
      <alignment horizontal="right"/>
    </xf>
    <xf numFmtId="164" fontId="8" fillId="0" borderId="11" xfId="52" applyNumberFormat="1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0" fontId="53" fillId="0" borderId="17" xfId="0" applyFont="1" applyBorder="1" applyAlignment="1">
      <alignment/>
    </xf>
    <xf numFmtId="164" fontId="8" fillId="0" borderId="18" xfId="52" applyNumberFormat="1" applyFont="1" applyFill="1" applyBorder="1" applyAlignment="1">
      <alignment horizontal="right"/>
    </xf>
    <xf numFmtId="164" fontId="8" fillId="0" borderId="19" xfId="52" applyNumberFormat="1" applyFont="1" applyFill="1" applyBorder="1" applyAlignment="1">
      <alignment horizontal="right"/>
    </xf>
    <xf numFmtId="164" fontId="53" fillId="0" borderId="0" xfId="52" applyNumberFormat="1" applyFont="1" applyAlignment="1">
      <alignment/>
    </xf>
    <xf numFmtId="165" fontId="8" fillId="0" borderId="1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53" fillId="0" borderId="22" xfId="0" applyFont="1" applyBorder="1" applyAlignment="1">
      <alignment/>
    </xf>
    <xf numFmtId="0" fontId="8" fillId="0" borderId="22" xfId="0" applyNumberFormat="1" applyFont="1" applyFill="1" applyBorder="1" applyAlignment="1">
      <alignment horizontal="right"/>
    </xf>
    <xf numFmtId="165" fontId="8" fillId="0" borderId="22" xfId="0" applyNumberFormat="1" applyFont="1" applyFill="1" applyBorder="1" applyAlignment="1">
      <alignment horizontal="right"/>
    </xf>
    <xf numFmtId="3" fontId="53" fillId="0" borderId="12" xfId="0" applyNumberFormat="1" applyFont="1" applyBorder="1" applyAlignment="1">
      <alignment/>
    </xf>
    <xf numFmtId="164" fontId="53" fillId="0" borderId="14" xfId="52" applyNumberFormat="1" applyFont="1" applyBorder="1" applyAlignment="1">
      <alignment/>
    </xf>
    <xf numFmtId="165" fontId="8" fillId="0" borderId="12" xfId="0" applyNumberFormat="1" applyFont="1" applyFill="1" applyBorder="1" applyAlignment="1">
      <alignment horizontal="right"/>
    </xf>
    <xf numFmtId="164" fontId="53" fillId="0" borderId="16" xfId="52" applyNumberFormat="1" applyFont="1" applyBorder="1" applyAlignment="1">
      <alignment/>
    </xf>
    <xf numFmtId="0" fontId="53" fillId="0" borderId="18" xfId="0" applyFont="1" applyBorder="1" applyAlignment="1">
      <alignment/>
    </xf>
    <xf numFmtId="165" fontId="53" fillId="0" borderId="18" xfId="0" applyNumberFormat="1" applyFont="1" applyBorder="1" applyAlignment="1">
      <alignment/>
    </xf>
    <xf numFmtId="164" fontId="52" fillId="0" borderId="0" xfId="52" applyNumberFormat="1" applyFon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 wrapText="1"/>
    </xf>
    <xf numFmtId="0" fontId="53" fillId="0" borderId="15" xfId="0" applyFont="1" applyBorder="1" applyAlignment="1">
      <alignment/>
    </xf>
    <xf numFmtId="0" fontId="8" fillId="33" borderId="15" xfId="0" applyFont="1" applyFill="1" applyBorder="1" applyAlignment="1">
      <alignment horizontal="left"/>
    </xf>
    <xf numFmtId="3" fontId="53" fillId="0" borderId="15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0" fontId="8" fillId="33" borderId="17" xfId="0" applyFont="1" applyFill="1" applyBorder="1" applyAlignment="1">
      <alignment horizontal="left"/>
    </xf>
    <xf numFmtId="3" fontId="53" fillId="0" borderId="17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165" fontId="9" fillId="0" borderId="17" xfId="0" applyNumberFormat="1" applyFont="1" applyBorder="1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/>
    </xf>
    <xf numFmtId="0" fontId="10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 wrapText="1"/>
    </xf>
    <xf numFmtId="0" fontId="53" fillId="0" borderId="21" xfId="0" applyFont="1" applyBorder="1" applyAlignment="1">
      <alignment/>
    </xf>
    <xf numFmtId="0" fontId="10" fillId="33" borderId="15" xfId="0" applyFont="1" applyFill="1" applyBorder="1" applyAlignment="1">
      <alignment horizontal="left"/>
    </xf>
    <xf numFmtId="0" fontId="10" fillId="33" borderId="20" xfId="0" applyFont="1" applyFill="1" applyBorder="1" applyAlignment="1">
      <alignment horizontal="left" vertical="center" wrapText="1"/>
    </xf>
    <xf numFmtId="3" fontId="53" fillId="0" borderId="21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165" fontId="8" fillId="0" borderId="21" xfId="0" applyNumberFormat="1" applyFont="1" applyBorder="1" applyAlignment="1">
      <alignment/>
    </xf>
    <xf numFmtId="0" fontId="10" fillId="33" borderId="12" xfId="0" applyFont="1" applyFill="1" applyBorder="1" applyAlignment="1">
      <alignment/>
    </xf>
    <xf numFmtId="0" fontId="53" fillId="0" borderId="16" xfId="0" applyFont="1" applyBorder="1" applyAlignment="1">
      <alignment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1" fillId="0" borderId="0" xfId="0" applyNumberFormat="1" applyFont="1" applyAlignment="1">
      <alignment horizontal="left"/>
    </xf>
    <xf numFmtId="1" fontId="11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right"/>
    </xf>
    <xf numFmtId="0" fontId="55" fillId="0" borderId="0" xfId="0" applyFont="1" applyAlignment="1">
      <alignment/>
    </xf>
    <xf numFmtId="0" fontId="0" fillId="35" borderId="17" xfId="0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8" xfId="0" applyFont="1" applyBorder="1" applyAlignment="1">
      <alignment/>
    </xf>
    <xf numFmtId="171" fontId="8" fillId="0" borderId="0" xfId="0" applyNumberFormat="1" applyFont="1" applyFill="1" applyBorder="1" applyAlignment="1">
      <alignment horizontal="right"/>
    </xf>
    <xf numFmtId="171" fontId="8" fillId="0" borderId="11" xfId="0" applyNumberFormat="1" applyFont="1" applyFill="1" applyBorder="1" applyAlignment="1">
      <alignment horizontal="right"/>
    </xf>
    <xf numFmtId="171" fontId="8" fillId="0" borderId="18" xfId="0" applyNumberFormat="1" applyFont="1" applyFill="1" applyBorder="1" applyAlignment="1">
      <alignment horizontal="right"/>
    </xf>
    <xf numFmtId="171" fontId="8" fillId="0" borderId="19" xfId="0" applyNumberFormat="1" applyFont="1" applyFill="1" applyBorder="1" applyAlignment="1">
      <alignment horizontal="right"/>
    </xf>
    <xf numFmtId="0" fontId="53" fillId="35" borderId="20" xfId="0" applyFont="1" applyFill="1" applyBorder="1" applyAlignment="1">
      <alignment/>
    </xf>
    <xf numFmtId="0" fontId="53" fillId="35" borderId="18" xfId="0" applyFont="1" applyFill="1" applyBorder="1" applyAlignment="1">
      <alignment/>
    </xf>
    <xf numFmtId="0" fontId="53" fillId="35" borderId="19" xfId="0" applyFont="1" applyFill="1" applyBorder="1" applyAlignment="1">
      <alignment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1" fontId="10" fillId="35" borderId="17" xfId="0" applyNumberFormat="1" applyFont="1" applyFill="1" applyBorder="1" applyAlignment="1">
      <alignment horizontal="center" vertical="center" wrapText="1"/>
    </xf>
    <xf numFmtId="1" fontId="10" fillId="35" borderId="20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1" fontId="0" fillId="0" borderId="15" xfId="0" applyNumberFormat="1" applyFont="1" applyBorder="1" applyAlignment="1">
      <alignment/>
    </xf>
    <xf numFmtId="1" fontId="8" fillId="0" borderId="20" xfId="0" applyNumberFormat="1" applyFont="1" applyFill="1" applyBorder="1" applyAlignment="1">
      <alignment horizontal="right"/>
    </xf>
    <xf numFmtId="1" fontId="8" fillId="0" borderId="17" xfId="0" applyNumberFormat="1" applyFont="1" applyFill="1" applyBorder="1" applyAlignment="1">
      <alignment horizontal="right"/>
    </xf>
    <xf numFmtId="1" fontId="0" fillId="0" borderId="17" xfId="0" applyNumberFormat="1" applyFont="1" applyBorder="1" applyAlignment="1">
      <alignment/>
    </xf>
    <xf numFmtId="1" fontId="10" fillId="35" borderId="18" xfId="0" applyNumberFormat="1" applyFont="1" applyFill="1" applyBorder="1" applyAlignment="1">
      <alignment horizontal="center" vertical="center" wrapText="1"/>
    </xf>
    <xf numFmtId="1" fontId="8" fillId="35" borderId="15" xfId="0" applyNumberFormat="1" applyFont="1" applyFill="1" applyBorder="1" applyAlignment="1">
      <alignment horizontal="left"/>
    </xf>
    <xf numFmtId="1" fontId="8" fillId="35" borderId="17" xfId="0" applyNumberFormat="1" applyFont="1" applyFill="1" applyBorder="1" applyAlignment="1">
      <alignment horizontal="left"/>
    </xf>
    <xf numFmtId="1" fontId="8" fillId="0" borderId="18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7" xfId="0" applyNumberFormat="1" applyBorder="1" applyAlignment="1">
      <alignment/>
    </xf>
    <xf numFmtId="0" fontId="53" fillId="35" borderId="17" xfId="0" applyFont="1" applyFill="1" applyBorder="1" applyAlignment="1">
      <alignment/>
    </xf>
    <xf numFmtId="171" fontId="10" fillId="0" borderId="0" xfId="0" applyNumberFormat="1" applyFont="1" applyFill="1" applyBorder="1" applyAlignment="1">
      <alignment horizontal="right"/>
    </xf>
    <xf numFmtId="0" fontId="33" fillId="0" borderId="0" xfId="0" applyFont="1" applyBorder="1" applyAlignment="1">
      <alignment/>
    </xf>
    <xf numFmtId="0" fontId="10" fillId="35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171" fontId="10" fillId="0" borderId="18" xfId="0" applyNumberFormat="1" applyFont="1" applyFill="1" applyBorder="1" applyAlignment="1">
      <alignment horizontal="right"/>
    </xf>
    <xf numFmtId="0" fontId="33" fillId="35" borderId="17" xfId="0" applyFont="1" applyFill="1" applyBorder="1" applyAlignment="1">
      <alignment/>
    </xf>
    <xf numFmtId="0" fontId="33" fillId="0" borderId="15" xfId="0" applyFont="1" applyBorder="1" applyAlignment="1">
      <alignment/>
    </xf>
    <xf numFmtId="170" fontId="33" fillId="0" borderId="15" xfId="0" applyNumberFormat="1" applyFont="1" applyBorder="1" applyAlignment="1">
      <alignment/>
    </xf>
    <xf numFmtId="170" fontId="33" fillId="0" borderId="17" xfId="0" applyNumberFormat="1" applyFont="1" applyBorder="1" applyAlignment="1">
      <alignment/>
    </xf>
    <xf numFmtId="0" fontId="10" fillId="35" borderId="15" xfId="0" applyFont="1" applyFill="1" applyBorder="1" applyAlignment="1">
      <alignment horizontal="left" vertical="center" wrapText="1"/>
    </xf>
    <xf numFmtId="0" fontId="10" fillId="35" borderId="15" xfId="0" applyFont="1" applyFill="1" applyBorder="1" applyAlignment="1">
      <alignment horizontal="left"/>
    </xf>
    <xf numFmtId="0" fontId="10" fillId="35" borderId="17" xfId="0" applyFont="1" applyFill="1" applyBorder="1" applyAlignment="1">
      <alignment horizontal="left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curaTuristica2005-Anual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curaTuristica2006-Anu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ocuraTuristica2007-Anual-calcul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rocuraTuristica2008-Anual-calcu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Anual"/>
      <sheetName val="Tx. Crescimento"/>
      <sheetName val="EvolMensal"/>
      <sheetName val="EntrTipo"/>
      <sheetName val="DormTipo"/>
      <sheetName val="EntrIlha"/>
      <sheetName val="DormIlha"/>
      <sheetName val="Estadia"/>
      <sheetName val="T-OCama"/>
      <sheetName val="PessMedServiço"/>
    </sheetNames>
    <sheetDataSet>
      <sheetData sheetId="6">
        <row r="23">
          <cell r="C23">
            <v>20716</v>
          </cell>
          <cell r="E23">
            <v>4349</v>
          </cell>
          <cell r="H23">
            <v>2174</v>
          </cell>
          <cell r="J23">
            <v>6880</v>
          </cell>
          <cell r="K23">
            <v>689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vAnual"/>
      <sheetName val="Tx. Crescimento"/>
      <sheetName val="EvolMensal"/>
      <sheetName val="EntrTipo"/>
      <sheetName val="DormTipo"/>
      <sheetName val="EntrIlha"/>
      <sheetName val="DormIlha"/>
      <sheetName val="EstadiaMedia"/>
      <sheetName val="T-OCama"/>
      <sheetName val="PessMedServiço"/>
    </sheetNames>
    <sheetDataSet>
      <sheetData sheetId="6">
        <row r="23">
          <cell r="C23">
            <v>20498</v>
          </cell>
          <cell r="E23">
            <v>4817</v>
          </cell>
          <cell r="H23">
            <v>2158</v>
          </cell>
          <cell r="J23">
            <v>7510</v>
          </cell>
          <cell r="K23">
            <v>409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vAnual"/>
      <sheetName val="EvolMensal"/>
      <sheetName val="EntrTipo"/>
      <sheetName val="DormTipo"/>
      <sheetName val="EntrIlha"/>
      <sheetName val="DormIlha"/>
      <sheetName val="EstadiaMedia"/>
      <sheetName val="T-OCama"/>
      <sheetName val="PessMedServiço"/>
    </sheetNames>
    <sheetDataSet>
      <sheetData sheetId="5">
        <row r="23">
          <cell r="C23">
            <v>17126</v>
          </cell>
          <cell r="E23">
            <v>5234</v>
          </cell>
          <cell r="H23">
            <v>2153</v>
          </cell>
          <cell r="J23">
            <v>12501</v>
          </cell>
          <cell r="K23">
            <v>619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vAnual"/>
      <sheetName val="Tx. Crescimento"/>
      <sheetName val="EntrTipo"/>
      <sheetName val="DormTipo"/>
      <sheetName val="EntrIlha"/>
      <sheetName val="DormIlha"/>
      <sheetName val="EstadiaMedia"/>
      <sheetName val="T-OCama"/>
      <sheetName val="PessMedServiço"/>
    </sheetNames>
    <sheetDataSet>
      <sheetData sheetId="5">
        <row r="23">
          <cell r="C23">
            <v>18529</v>
          </cell>
          <cell r="E23">
            <v>4671</v>
          </cell>
          <cell r="H23">
            <v>2311</v>
          </cell>
          <cell r="J23">
            <v>12231</v>
          </cell>
          <cell r="K23">
            <v>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4"/>
  <sheetViews>
    <sheetView tabSelected="1" zoomScalePageLayoutView="0" workbookViewId="0" topLeftCell="A15">
      <selection activeCell="B28" sqref="B28"/>
    </sheetView>
  </sheetViews>
  <sheetFormatPr defaultColWidth="9.140625" defaultRowHeight="15"/>
  <cols>
    <col min="3" max="3" width="13.140625" style="0" bestFit="1" customWidth="1"/>
  </cols>
  <sheetData>
    <row r="2" ht="15">
      <c r="C2" t="s">
        <v>1</v>
      </c>
    </row>
    <row r="3" spans="2:12" ht="15">
      <c r="B3" s="19"/>
      <c r="C3" s="14">
        <v>2000</v>
      </c>
      <c r="D3" s="10">
        <v>2001</v>
      </c>
      <c r="E3" s="10">
        <v>2002</v>
      </c>
      <c r="F3" s="10">
        <v>2003</v>
      </c>
      <c r="G3" s="10">
        <v>2004</v>
      </c>
      <c r="H3" s="10">
        <v>2005</v>
      </c>
      <c r="I3" s="10">
        <v>2006</v>
      </c>
      <c r="J3" s="10">
        <v>2007</v>
      </c>
      <c r="K3" s="11">
        <v>2008</v>
      </c>
      <c r="L3" s="9" t="s">
        <v>3</v>
      </c>
    </row>
    <row r="4" spans="2:12" ht="15">
      <c r="B4" s="15" t="s">
        <v>0</v>
      </c>
      <c r="C4" s="2">
        <v>75016</v>
      </c>
      <c r="D4" s="2">
        <v>93496</v>
      </c>
      <c r="E4" s="2">
        <v>93783</v>
      </c>
      <c r="F4" s="2">
        <v>116319</v>
      </c>
      <c r="G4" s="2">
        <v>129608</v>
      </c>
      <c r="H4" s="2">
        <v>162625</v>
      </c>
      <c r="I4" s="2">
        <v>167222</v>
      </c>
      <c r="J4" s="2">
        <v>192038</v>
      </c>
      <c r="K4" s="3">
        <v>190137</v>
      </c>
      <c r="L4" s="7">
        <f>SUM(C4:K4)/9</f>
        <v>135582.66666666666</v>
      </c>
    </row>
    <row r="5" spans="2:12" ht="15">
      <c r="B5" s="12" t="s">
        <v>2</v>
      </c>
      <c r="C5" s="5">
        <v>424276</v>
      </c>
      <c r="D5" s="5">
        <v>542497</v>
      </c>
      <c r="E5" s="5">
        <v>478385</v>
      </c>
      <c r="F5" s="5">
        <v>685511</v>
      </c>
      <c r="G5" s="5">
        <v>685198</v>
      </c>
      <c r="H5" s="5">
        <v>709982</v>
      </c>
      <c r="I5" s="5">
        <v>945421</v>
      </c>
      <c r="J5" s="5">
        <v>1101642</v>
      </c>
      <c r="K5" s="6">
        <v>1347076</v>
      </c>
      <c r="L5" s="8">
        <f>SUM(C5:K5)/9</f>
        <v>768887.5555555555</v>
      </c>
    </row>
    <row r="8" ht="15">
      <c r="B8" s="16" t="s">
        <v>4</v>
      </c>
    </row>
    <row r="10" spans="2:12" ht="15">
      <c r="B10" s="13"/>
      <c r="C10" s="14">
        <v>2001</v>
      </c>
      <c r="D10" s="10">
        <v>2002</v>
      </c>
      <c r="E10" s="10">
        <v>2003</v>
      </c>
      <c r="F10" s="10">
        <v>2004</v>
      </c>
      <c r="G10" s="10">
        <v>2005</v>
      </c>
      <c r="H10" s="10">
        <v>2006</v>
      </c>
      <c r="I10" s="10">
        <v>2007</v>
      </c>
      <c r="J10" s="10">
        <v>2008</v>
      </c>
      <c r="K10" s="9" t="s">
        <v>3</v>
      </c>
      <c r="L10" s="13"/>
    </row>
    <row r="11" spans="2:12" ht="15">
      <c r="B11" s="17" t="s">
        <v>0</v>
      </c>
      <c r="C11" s="1">
        <f>((D4-C4)/C4)*100</f>
        <v>24.634744587821263</v>
      </c>
      <c r="D11" s="2">
        <f aca="true" t="shared" si="0" ref="D11:J11">((E4-D4)/D4)*100</f>
        <v>0.30696500385043207</v>
      </c>
      <c r="E11" s="2">
        <f t="shared" si="0"/>
        <v>24.029941460605865</v>
      </c>
      <c r="F11" s="2">
        <f t="shared" si="0"/>
        <v>11.424616786595482</v>
      </c>
      <c r="G11" s="2">
        <f t="shared" si="0"/>
        <v>25.474507746435403</v>
      </c>
      <c r="H11" s="2">
        <f t="shared" si="0"/>
        <v>2.826748654880861</v>
      </c>
      <c r="I11" s="2">
        <f t="shared" si="0"/>
        <v>14.840152611498485</v>
      </c>
      <c r="J11" s="2">
        <f t="shared" si="0"/>
        <v>-0.98990824732605</v>
      </c>
      <c r="K11" s="7">
        <f>SUM(C11:J11)/8</f>
        <v>12.818471075545217</v>
      </c>
      <c r="L11" s="2"/>
    </row>
    <row r="12" spans="2:12" ht="15">
      <c r="B12" s="18" t="s">
        <v>2</v>
      </c>
      <c r="C12" s="4">
        <f>((D5-C5)/C5)*100</f>
        <v>27.86417332114001</v>
      </c>
      <c r="D12" s="5">
        <f aca="true" t="shared" si="1" ref="D12:J12">((E5-D5)/D5)*100</f>
        <v>-11.817945537026011</v>
      </c>
      <c r="E12" s="5">
        <f t="shared" si="1"/>
        <v>43.29692611599444</v>
      </c>
      <c r="F12" s="5">
        <f t="shared" si="1"/>
        <v>-0.04565936943389676</v>
      </c>
      <c r="G12" s="5">
        <f t="shared" si="1"/>
        <v>3.6170566755886617</v>
      </c>
      <c r="H12" s="5">
        <f t="shared" si="1"/>
        <v>33.16126324329349</v>
      </c>
      <c r="I12" s="5">
        <f t="shared" si="1"/>
        <v>16.523961282857055</v>
      </c>
      <c r="J12" s="5">
        <f t="shared" si="1"/>
        <v>22.27892545854279</v>
      </c>
      <c r="K12" s="8">
        <f>SUM(C12:J12)/8</f>
        <v>16.85983764886957</v>
      </c>
      <c r="L12" s="2"/>
    </row>
    <row r="15" spans="17:18" ht="15">
      <c r="Q15" s="2"/>
      <c r="R15" s="2"/>
    </row>
    <row r="16" spans="2:18" ht="18.75">
      <c r="B16" s="31" t="s">
        <v>37</v>
      </c>
      <c r="C16" s="20"/>
      <c r="D16" s="28"/>
      <c r="E16" s="20"/>
      <c r="Q16" s="2"/>
      <c r="R16" s="2"/>
    </row>
    <row r="17" spans="17:18" ht="15">
      <c r="Q17" s="2"/>
      <c r="R17" s="2"/>
    </row>
    <row r="18" spans="2:21" ht="15">
      <c r="B18" s="32"/>
      <c r="C18" s="33">
        <v>2000</v>
      </c>
      <c r="D18" s="34" t="s">
        <v>11</v>
      </c>
      <c r="E18" s="33">
        <v>2001</v>
      </c>
      <c r="F18" s="34" t="s">
        <v>11</v>
      </c>
      <c r="G18" s="33">
        <v>2002</v>
      </c>
      <c r="H18" s="34" t="s">
        <v>11</v>
      </c>
      <c r="I18" s="33">
        <v>2003</v>
      </c>
      <c r="J18" s="34" t="s">
        <v>11</v>
      </c>
      <c r="K18" s="35">
        <v>2004</v>
      </c>
      <c r="L18" s="34" t="s">
        <v>11</v>
      </c>
      <c r="M18" s="33">
        <v>2005</v>
      </c>
      <c r="N18" s="34" t="s">
        <v>11</v>
      </c>
      <c r="O18" s="33">
        <v>2006</v>
      </c>
      <c r="P18" s="34" t="s">
        <v>11</v>
      </c>
      <c r="Q18" s="33">
        <v>2007</v>
      </c>
      <c r="R18" s="34" t="s">
        <v>11</v>
      </c>
      <c r="S18" s="33">
        <v>2008</v>
      </c>
      <c r="T18" s="34" t="s">
        <v>11</v>
      </c>
      <c r="U18" s="36" t="s">
        <v>3</v>
      </c>
    </row>
    <row r="19" spans="2:21" ht="15">
      <c r="B19" s="37" t="s">
        <v>5</v>
      </c>
      <c r="C19" s="38">
        <v>75016</v>
      </c>
      <c r="D19" s="39">
        <f aca="true" t="shared" si="2" ref="D19:D24">C19/$C$24</f>
        <v>0.5170807025283299</v>
      </c>
      <c r="E19" s="38">
        <v>93496</v>
      </c>
      <c r="F19" s="39">
        <f aca="true" t="shared" si="3" ref="F19:F24">E19/$E$24</f>
        <v>0.5767975569881859</v>
      </c>
      <c r="G19" s="38">
        <v>93783</v>
      </c>
      <c r="H19" s="39">
        <f aca="true" t="shared" si="4" ref="H19:H24">G19/$G$24</f>
        <v>0.616863555041044</v>
      </c>
      <c r="I19" s="38">
        <v>116319</v>
      </c>
      <c r="J19" s="39">
        <f aca="true" t="shared" si="5" ref="J19:J24">I19/$I$24</f>
        <v>0.6520890912046822</v>
      </c>
      <c r="K19" s="38">
        <v>129608</v>
      </c>
      <c r="L19" s="39">
        <f aca="true" t="shared" si="6" ref="L19:L24">K19/$K$24</f>
        <v>0.7015773690307354</v>
      </c>
      <c r="M19" s="38">
        <v>162625</v>
      </c>
      <c r="N19" s="39">
        <f aca="true" t="shared" si="7" ref="N19:N24">M19/$M$24</f>
        <v>0.6963236679397811</v>
      </c>
      <c r="O19" s="38">
        <v>167222</v>
      </c>
      <c r="P19" s="39">
        <f aca="true" t="shared" si="8" ref="P19:P24">O19/$O$24</f>
        <v>0.5959826360921228</v>
      </c>
      <c r="Q19" s="38">
        <v>192038</v>
      </c>
      <c r="R19" s="40">
        <f aca="true" t="shared" si="9" ref="R19:R24">Q19/$Q$24</f>
        <v>0.613775249296855</v>
      </c>
      <c r="S19" s="38">
        <v>190137</v>
      </c>
      <c r="T19" s="39">
        <f aca="true" t="shared" si="10" ref="T19:T24">S19/$S$24</f>
        <v>0.5703756367105239</v>
      </c>
      <c r="U19" s="41">
        <f>(D19+F19+H19+J19+L19+N19+P19+R19+T19)/9</f>
        <v>0.6156517183146956</v>
      </c>
    </row>
    <row r="20" spans="2:21" ht="15">
      <c r="B20" s="42" t="s">
        <v>6</v>
      </c>
      <c r="C20" s="38">
        <v>21077</v>
      </c>
      <c r="D20" s="39">
        <f t="shared" si="2"/>
        <v>0.14528247263503266</v>
      </c>
      <c r="E20" s="38">
        <v>20178</v>
      </c>
      <c r="F20" s="39">
        <f t="shared" si="3"/>
        <v>0.12448255652549431</v>
      </c>
      <c r="G20" s="38">
        <v>16023</v>
      </c>
      <c r="H20" s="39">
        <f t="shared" si="4"/>
        <v>0.10539228583456114</v>
      </c>
      <c r="I20" s="38">
        <v>18376</v>
      </c>
      <c r="J20" s="39">
        <f t="shared" si="5"/>
        <v>0.10301661069968998</v>
      </c>
      <c r="K20" s="38">
        <v>17401</v>
      </c>
      <c r="L20" s="39">
        <f t="shared" si="6"/>
        <v>0.09419285691086836</v>
      </c>
      <c r="M20" s="38">
        <v>19665</v>
      </c>
      <c r="N20" s="39">
        <f t="shared" si="7"/>
        <v>0.0842011064106736</v>
      </c>
      <c r="O20" s="38">
        <v>21574</v>
      </c>
      <c r="P20" s="39">
        <f t="shared" si="8"/>
        <v>0.07689017827230542</v>
      </c>
      <c r="Q20" s="38">
        <v>24318</v>
      </c>
      <c r="R20" s="40">
        <f t="shared" si="9"/>
        <v>0.07772308872411147</v>
      </c>
      <c r="S20" s="38">
        <v>25381</v>
      </c>
      <c r="T20" s="39">
        <f t="shared" si="10"/>
        <v>0.07613827942667555</v>
      </c>
      <c r="U20" s="41">
        <f>(D20+F20+H20+J20+L20+N20+P20+R20+T20)/9</f>
        <v>0.09859104838215693</v>
      </c>
    </row>
    <row r="21" spans="2:21" ht="15">
      <c r="B21" s="42" t="s">
        <v>7</v>
      </c>
      <c r="C21" s="38">
        <v>9402</v>
      </c>
      <c r="D21" s="39">
        <f t="shared" si="2"/>
        <v>0.0648074112878767</v>
      </c>
      <c r="E21" s="38">
        <v>10168</v>
      </c>
      <c r="F21" s="39">
        <f t="shared" si="3"/>
        <v>0.06272864678120856</v>
      </c>
      <c r="G21" s="38">
        <v>9023</v>
      </c>
      <c r="H21" s="39">
        <f t="shared" si="4"/>
        <v>0.059349347505788255</v>
      </c>
      <c r="I21" s="38">
        <v>7918</v>
      </c>
      <c r="J21" s="39">
        <f t="shared" si="5"/>
        <v>0.04438863319112676</v>
      </c>
      <c r="K21" s="38">
        <v>3849</v>
      </c>
      <c r="L21" s="39">
        <f t="shared" si="6"/>
        <v>0.020834912145849798</v>
      </c>
      <c r="M21" s="38">
        <v>4582</v>
      </c>
      <c r="N21" s="39">
        <f t="shared" si="7"/>
        <v>0.019619093291314848</v>
      </c>
      <c r="O21" s="38">
        <v>20968</v>
      </c>
      <c r="P21" s="39">
        <f t="shared" si="8"/>
        <v>0.0747303818491564</v>
      </c>
      <c r="Q21" s="38">
        <v>15533</v>
      </c>
      <c r="R21" s="40">
        <f t="shared" si="9"/>
        <v>0.04964523139861928</v>
      </c>
      <c r="S21" s="38">
        <v>33135</v>
      </c>
      <c r="T21" s="39">
        <f t="shared" si="10"/>
        <v>0.09939883727208913</v>
      </c>
      <c r="U21" s="41">
        <f>(D21+F21+H21+J21+L21+N21+P21+R21+T21)/9</f>
        <v>0.05505583274700329</v>
      </c>
    </row>
    <row r="22" spans="2:21" ht="15">
      <c r="B22" s="42" t="s">
        <v>8</v>
      </c>
      <c r="C22" s="38">
        <v>30514</v>
      </c>
      <c r="D22" s="39">
        <f t="shared" si="2"/>
        <v>0.210331136783479</v>
      </c>
      <c r="E22" s="38">
        <v>28196</v>
      </c>
      <c r="F22" s="39">
        <f t="shared" si="3"/>
        <v>0.1739473765384497</v>
      </c>
      <c r="G22" s="38">
        <v>24514</v>
      </c>
      <c r="H22" s="39">
        <f t="shared" si="4"/>
        <v>0.16124237002736266</v>
      </c>
      <c r="I22" s="38">
        <v>28421</v>
      </c>
      <c r="J22" s="39">
        <f t="shared" si="5"/>
        <v>0.15932929324640233</v>
      </c>
      <c r="K22" s="38">
        <v>24756</v>
      </c>
      <c r="L22" s="39">
        <f t="shared" si="6"/>
        <v>0.1340059976832054</v>
      </c>
      <c r="M22" s="38">
        <v>33501</v>
      </c>
      <c r="N22" s="39">
        <f t="shared" si="7"/>
        <v>0.14344374603935808</v>
      </c>
      <c r="O22" s="38">
        <v>55648</v>
      </c>
      <c r="P22" s="39">
        <f t="shared" si="8"/>
        <v>0.19833061279768482</v>
      </c>
      <c r="Q22" s="38">
        <v>60786</v>
      </c>
      <c r="R22" s="40">
        <f t="shared" si="9"/>
        <v>0.19427895678854512</v>
      </c>
      <c r="S22" s="38">
        <v>67107</v>
      </c>
      <c r="T22" s="39">
        <f t="shared" si="10"/>
        <v>0.20130851887182993</v>
      </c>
      <c r="U22" s="41">
        <f>(D22+F22+H22+J22+L22+N22+P22+R22+T22)/9</f>
        <v>0.17513533430847966</v>
      </c>
    </row>
    <row r="23" spans="2:21" ht="15">
      <c r="B23" s="42" t="s">
        <v>9</v>
      </c>
      <c r="C23" s="43">
        <v>9067</v>
      </c>
      <c r="D23" s="39">
        <f t="shared" si="2"/>
        <v>0.06249827676528164</v>
      </c>
      <c r="E23" s="38">
        <v>10057</v>
      </c>
      <c r="F23" s="39">
        <f t="shared" si="3"/>
        <v>0.06204386316666152</v>
      </c>
      <c r="G23" s="38">
        <v>8689</v>
      </c>
      <c r="H23" s="39">
        <f t="shared" si="4"/>
        <v>0.05715244159124395</v>
      </c>
      <c r="I23" s="38">
        <v>7345</v>
      </c>
      <c r="J23" s="39">
        <f t="shared" si="5"/>
        <v>0.041176371658098766</v>
      </c>
      <c r="K23" s="38">
        <v>9124</v>
      </c>
      <c r="L23" s="39">
        <f t="shared" si="6"/>
        <v>0.049388864229341016</v>
      </c>
      <c r="M23" s="38">
        <v>13175</v>
      </c>
      <c r="N23" s="39">
        <f t="shared" si="7"/>
        <v>0.056412386318872354</v>
      </c>
      <c r="O23" s="38">
        <v>15170</v>
      </c>
      <c r="P23" s="39">
        <f t="shared" si="8"/>
        <v>0.05406619098873057</v>
      </c>
      <c r="Q23" s="38">
        <v>20205</v>
      </c>
      <c r="R23" s="40">
        <f t="shared" si="9"/>
        <v>0.06457747379186908</v>
      </c>
      <c r="S23" s="38">
        <v>17594</v>
      </c>
      <c r="T23" s="39">
        <f t="shared" si="10"/>
        <v>0.05277872771888143</v>
      </c>
      <c r="U23" s="41">
        <f>(D23+F23+H23+J23+L23+N23+P23+R23+T23)/9</f>
        <v>0.05556606624766448</v>
      </c>
    </row>
    <row r="24" spans="2:21" ht="15">
      <c r="B24" s="35" t="s">
        <v>10</v>
      </c>
      <c r="C24" s="44">
        <f>SUM(C19:C23)</f>
        <v>145076</v>
      </c>
      <c r="D24" s="45">
        <f t="shared" si="2"/>
        <v>1</v>
      </c>
      <c r="E24" s="44">
        <f>SUM(E19:E23)</f>
        <v>162095</v>
      </c>
      <c r="F24" s="45">
        <f t="shared" si="3"/>
        <v>1</v>
      </c>
      <c r="G24" s="44">
        <f>SUM(G19:G23)</f>
        <v>152032</v>
      </c>
      <c r="H24" s="45">
        <f t="shared" si="4"/>
        <v>1</v>
      </c>
      <c r="I24" s="44">
        <f>SUM(I19:I23)</f>
        <v>178379</v>
      </c>
      <c r="J24" s="45">
        <f t="shared" si="5"/>
        <v>1</v>
      </c>
      <c r="K24" s="44">
        <f>SUM(K19:K23)</f>
        <v>184738</v>
      </c>
      <c r="L24" s="45">
        <f t="shared" si="6"/>
        <v>1</v>
      </c>
      <c r="M24" s="44">
        <f>SUM(M19:M23)</f>
        <v>233548</v>
      </c>
      <c r="N24" s="45">
        <f t="shared" si="7"/>
        <v>1</v>
      </c>
      <c r="O24" s="44">
        <f>SUM(O19:O23)</f>
        <v>280582</v>
      </c>
      <c r="P24" s="45">
        <f t="shared" si="8"/>
        <v>1</v>
      </c>
      <c r="Q24" s="44">
        <f>SUM(Q19:Q23)</f>
        <v>312880</v>
      </c>
      <c r="R24" s="46">
        <f t="shared" si="9"/>
        <v>1</v>
      </c>
      <c r="S24" s="44">
        <f>SUM(S19:S23)</f>
        <v>333354</v>
      </c>
      <c r="T24" s="45">
        <f t="shared" si="10"/>
        <v>1</v>
      </c>
      <c r="U24" s="47">
        <f>SUM(U19:U23)</f>
        <v>1</v>
      </c>
    </row>
    <row r="25" spans="2:21" ht="1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2:21" ht="15">
      <c r="B26" s="59" t="s">
        <v>36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2:21" ht="15">
      <c r="B27" s="32"/>
      <c r="C27" s="48">
        <v>2000</v>
      </c>
      <c r="D27" s="49" t="s">
        <v>11</v>
      </c>
      <c r="E27" s="50">
        <v>2001</v>
      </c>
      <c r="F27" s="51" t="s">
        <v>11</v>
      </c>
      <c r="G27" s="48">
        <v>2002</v>
      </c>
      <c r="H27" s="51" t="s">
        <v>11</v>
      </c>
      <c r="I27" s="48">
        <v>2003</v>
      </c>
      <c r="J27" s="51" t="s">
        <v>11</v>
      </c>
      <c r="K27" s="35">
        <v>2004</v>
      </c>
      <c r="L27" s="34" t="s">
        <v>11</v>
      </c>
      <c r="M27" s="33">
        <v>2005</v>
      </c>
      <c r="N27" s="34" t="s">
        <v>11</v>
      </c>
      <c r="O27" s="33">
        <v>2006</v>
      </c>
      <c r="P27" s="34" t="s">
        <v>11</v>
      </c>
      <c r="Q27" s="33">
        <v>2007</v>
      </c>
      <c r="R27" s="34" t="s">
        <v>11</v>
      </c>
      <c r="S27" s="33">
        <v>2008</v>
      </c>
      <c r="T27" s="34" t="s">
        <v>11</v>
      </c>
      <c r="U27" s="36" t="s">
        <v>3</v>
      </c>
    </row>
    <row r="28" spans="2:21" ht="15">
      <c r="B28" s="37" t="s">
        <v>5</v>
      </c>
      <c r="C28" s="52">
        <v>424276</v>
      </c>
      <c r="D28" s="53">
        <f aca="true" t="shared" si="11" ref="D28:D33">C28/$C$33</f>
        <v>0.6196225390042542</v>
      </c>
      <c r="E28" s="52">
        <v>542497</v>
      </c>
      <c r="F28" s="53">
        <f aca="true" t="shared" si="12" ref="F28:F33">E28/$E$33</f>
        <v>0.6773879775143408</v>
      </c>
      <c r="G28" s="52">
        <v>478385</v>
      </c>
      <c r="H28" s="53">
        <f aca="true" t="shared" si="13" ref="H28:H33">G28/$G$33</f>
        <v>0.6896554209711414</v>
      </c>
      <c r="I28" s="52">
        <v>685511</v>
      </c>
      <c r="J28" s="53">
        <f aca="true" t="shared" si="14" ref="J28:J33">I28/$I$33</f>
        <v>0.759255177638494</v>
      </c>
      <c r="K28" s="52">
        <v>685198</v>
      </c>
      <c r="L28" s="53">
        <f aca="true" t="shared" si="15" ref="L28:L33">K28/$K$33</f>
        <v>0.7965010578197289</v>
      </c>
      <c r="M28" s="23">
        <v>709982</v>
      </c>
      <c r="N28" s="53">
        <f aca="true" t="shared" si="16" ref="N28:N33">M28/$M$33</f>
        <v>0.7589291345316166</v>
      </c>
      <c r="O28" s="26">
        <v>945421</v>
      </c>
      <c r="P28" s="53">
        <f aca="true" t="shared" si="17" ref="P28:P33">O28/$O$33</f>
        <v>0.7889619547529437</v>
      </c>
      <c r="Q28" s="26">
        <v>1101642</v>
      </c>
      <c r="R28" s="53">
        <f aca="true" t="shared" si="18" ref="R28:R33">Q28/$Q$33</f>
        <v>0.7689025130762884</v>
      </c>
      <c r="S28" s="26">
        <v>1347076</v>
      </c>
      <c r="T28" s="53">
        <f aca="true" t="shared" si="19" ref="T28:T33">S28/$S$33</f>
        <v>0.7372367277511553</v>
      </c>
      <c r="U28" s="54">
        <f>(D28+F28+H28+J28+L28+N28+P28+R28+T28)/9</f>
        <v>0.7329391670066626</v>
      </c>
    </row>
    <row r="29" spans="2:21" ht="15">
      <c r="B29" s="42" t="s">
        <v>6</v>
      </c>
      <c r="C29" s="55">
        <v>69800</v>
      </c>
      <c r="D29" s="39">
        <f t="shared" si="11"/>
        <v>0.10193754353886844</v>
      </c>
      <c r="E29" s="55">
        <v>60688</v>
      </c>
      <c r="F29" s="39">
        <f t="shared" si="12"/>
        <v>0.07577797034709927</v>
      </c>
      <c r="G29" s="55">
        <v>49217</v>
      </c>
      <c r="H29" s="39">
        <f t="shared" si="13"/>
        <v>0.07095283266393525</v>
      </c>
      <c r="I29" s="55">
        <v>57534</v>
      </c>
      <c r="J29" s="39">
        <f t="shared" si="14"/>
        <v>0.06372324789865241</v>
      </c>
      <c r="K29" s="55">
        <v>52507</v>
      </c>
      <c r="L29" s="39">
        <f t="shared" si="15"/>
        <v>0.06103619835863576</v>
      </c>
      <c r="M29" s="24">
        <v>59040</v>
      </c>
      <c r="N29" s="39">
        <f t="shared" si="16"/>
        <v>0.06311029871566694</v>
      </c>
      <c r="O29" s="27">
        <v>75838</v>
      </c>
      <c r="P29" s="39">
        <f t="shared" si="17"/>
        <v>0.06328746317730805</v>
      </c>
      <c r="Q29" s="27">
        <v>69577</v>
      </c>
      <c r="R29" s="39">
        <f t="shared" si="18"/>
        <v>0.048561992146549354</v>
      </c>
      <c r="S29" s="27">
        <v>66029</v>
      </c>
      <c r="T29" s="39">
        <f t="shared" si="19"/>
        <v>0.03613679101749347</v>
      </c>
      <c r="U29" s="41">
        <f>(D29+F29+H29+J29+L29+N29+P29+R29+T29)/9</f>
        <v>0.06494714865157876</v>
      </c>
    </row>
    <row r="30" spans="2:21" ht="15">
      <c r="B30" s="42" t="s">
        <v>7</v>
      </c>
      <c r="C30" s="55">
        <v>63161</v>
      </c>
      <c r="D30" s="39">
        <f t="shared" si="11"/>
        <v>0.09224179351659698</v>
      </c>
      <c r="E30" s="55">
        <v>70031</v>
      </c>
      <c r="F30" s="39">
        <f t="shared" si="12"/>
        <v>0.08744409177065826</v>
      </c>
      <c r="G30" s="55">
        <v>58541</v>
      </c>
      <c r="H30" s="39">
        <f t="shared" si="13"/>
        <v>0.08439461521383737</v>
      </c>
      <c r="I30" s="55">
        <v>48195</v>
      </c>
      <c r="J30" s="39">
        <f t="shared" si="14"/>
        <v>0.05337960045321989</v>
      </c>
      <c r="K30" s="55">
        <v>22129</v>
      </c>
      <c r="L30" s="39">
        <f t="shared" si="15"/>
        <v>0.02572361844093646</v>
      </c>
      <c r="M30" s="25">
        <v>24306</v>
      </c>
      <c r="N30" s="39">
        <f t="shared" si="16"/>
        <v>0.025981689034264916</v>
      </c>
      <c r="O30" s="27">
        <v>2158</v>
      </c>
      <c r="P30" s="39">
        <f t="shared" si="17"/>
        <v>0.0018008695579607948</v>
      </c>
      <c r="Q30" s="27">
        <v>90796</v>
      </c>
      <c r="R30" s="39">
        <f t="shared" si="18"/>
        <v>0.06337201429981308</v>
      </c>
      <c r="S30" s="27">
        <v>238720</v>
      </c>
      <c r="T30" s="39">
        <f t="shared" si="19"/>
        <v>0.1306482719970928</v>
      </c>
      <c r="U30" s="41">
        <f>(D30+F30+H30+J30+L30+N30+P30+R30+T30)/9</f>
        <v>0.06277628492048673</v>
      </c>
    </row>
    <row r="31" spans="2:21" ht="15">
      <c r="B31" s="42" t="s">
        <v>8</v>
      </c>
      <c r="C31" s="55">
        <v>98915</v>
      </c>
      <c r="D31" s="39">
        <f t="shared" si="11"/>
        <v>0.14445776674995947</v>
      </c>
      <c r="E31" s="55">
        <v>88570</v>
      </c>
      <c r="F31" s="39">
        <f t="shared" si="12"/>
        <v>0.1105927833120647</v>
      </c>
      <c r="G31" s="55">
        <v>84195</v>
      </c>
      <c r="H31" s="39">
        <f t="shared" si="13"/>
        <v>0.1213782584501296</v>
      </c>
      <c r="I31" s="55">
        <v>92037</v>
      </c>
      <c r="J31" s="39">
        <f t="shared" si="14"/>
        <v>0.1019379248244216</v>
      </c>
      <c r="K31" s="55">
        <v>80830</v>
      </c>
      <c r="L31" s="39">
        <f t="shared" si="15"/>
        <v>0.09395996559179783</v>
      </c>
      <c r="M31" s="24">
        <v>107369</v>
      </c>
      <c r="N31" s="39">
        <f t="shared" si="16"/>
        <v>0.11477116637538014</v>
      </c>
      <c r="O31" s="27">
        <v>139501</v>
      </c>
      <c r="P31" s="39">
        <f t="shared" si="17"/>
        <v>0.1164147841543507</v>
      </c>
      <c r="Q31" s="27">
        <v>133098</v>
      </c>
      <c r="R31" s="39">
        <f t="shared" si="18"/>
        <v>0.09289713598921233</v>
      </c>
      <c r="S31" s="27">
        <v>137063</v>
      </c>
      <c r="T31" s="39">
        <f t="shared" si="19"/>
        <v>0.07501275177922893</v>
      </c>
      <c r="U31" s="41">
        <f>(D31+F31+H31+J31+L31+N31+P31+R31+T31)/9</f>
        <v>0.10793583746961614</v>
      </c>
    </row>
    <row r="32" spans="2:21" ht="15">
      <c r="B32" s="42" t="s">
        <v>18</v>
      </c>
      <c r="C32" s="55">
        <v>28581</v>
      </c>
      <c r="D32" s="39">
        <f t="shared" si="11"/>
        <v>0.0417403571903209</v>
      </c>
      <c r="E32" s="55">
        <v>39080</v>
      </c>
      <c r="F32" s="39">
        <f t="shared" si="12"/>
        <v>0.048797177055837054</v>
      </c>
      <c r="G32" s="55">
        <v>23320</v>
      </c>
      <c r="H32" s="39">
        <f t="shared" si="13"/>
        <v>0.03361887270095638</v>
      </c>
      <c r="I32" s="55">
        <v>19596</v>
      </c>
      <c r="J32" s="39">
        <f t="shared" si="14"/>
        <v>0.021704049185212095</v>
      </c>
      <c r="K32" s="55">
        <v>19596</v>
      </c>
      <c r="L32" s="39">
        <f t="shared" si="15"/>
        <v>0.02277915978890103</v>
      </c>
      <c r="M32" s="55">
        <f>'[1]DormIlha'!$C$23+'[1]DormIlha'!$E$23+'[1]DormIlha'!$H$23+'[1]DormIlha'!$J$23+'[1]DormIlha'!$K$23</f>
        <v>34808</v>
      </c>
      <c r="N32" s="39">
        <f t="shared" si="16"/>
        <v>0.03720771134307139</v>
      </c>
      <c r="O32" s="55">
        <f>'[2]DormIlha'!$C$23+'[2]DormIlha'!$E$23+'[2]DormIlha'!$H$23+'[2]DormIlha'!$J$23+'[2]DormIlha'!$K$23</f>
        <v>35392</v>
      </c>
      <c r="P32" s="39">
        <f t="shared" si="17"/>
        <v>0.029534928357436725</v>
      </c>
      <c r="Q32" s="55">
        <f>'[3]DormIlha'!$C$23+'[3]DormIlha'!$E$23+'[3]DormIlha'!$H$23+'[3]DormIlha'!$J$23+'[3]DormIlha'!$K$23</f>
        <v>37633</v>
      </c>
      <c r="R32" s="39">
        <f t="shared" si="18"/>
        <v>0.026266344488136768</v>
      </c>
      <c r="S32" s="55">
        <f>'[4]DormIlha'!$C$23+'[4]DormIlha'!$E$23+'[4]DormIlha'!$H$23+'[4]DormIlha'!$J$23+'[4]DormIlha'!$K$23</f>
        <v>38308</v>
      </c>
      <c r="T32" s="39">
        <f t="shared" si="19"/>
        <v>0.020965457455029455</v>
      </c>
      <c r="U32" s="41">
        <f>(D32+F32+H32+J32+L32+N32+P32+R32+T32)/9</f>
        <v>0.031401561951655756</v>
      </c>
    </row>
    <row r="33" spans="2:21" ht="15">
      <c r="B33" s="35" t="s">
        <v>10</v>
      </c>
      <c r="C33" s="56">
        <f>SUM(C28:C32)</f>
        <v>684733</v>
      </c>
      <c r="D33" s="45">
        <f t="shared" si="11"/>
        <v>1</v>
      </c>
      <c r="E33" s="56">
        <f>SUM(E28:E32)</f>
        <v>800866</v>
      </c>
      <c r="F33" s="45">
        <f t="shared" si="12"/>
        <v>1</v>
      </c>
      <c r="G33" s="56">
        <f>SUM(G28:G32)</f>
        <v>693658</v>
      </c>
      <c r="H33" s="45">
        <f t="shared" si="13"/>
        <v>1</v>
      </c>
      <c r="I33" s="56">
        <f>SUM(I28:I32)</f>
        <v>902873</v>
      </c>
      <c r="J33" s="45">
        <f t="shared" si="14"/>
        <v>1</v>
      </c>
      <c r="K33" s="56">
        <f>SUM(K28:K32)</f>
        <v>860260</v>
      </c>
      <c r="L33" s="45">
        <f t="shared" si="15"/>
        <v>1</v>
      </c>
      <c r="M33" s="56">
        <f>SUM(M28:M32)</f>
        <v>935505</v>
      </c>
      <c r="N33" s="45">
        <f t="shared" si="16"/>
        <v>1</v>
      </c>
      <c r="O33" s="56">
        <f>SUM(O28:O32)</f>
        <v>1198310</v>
      </c>
      <c r="P33" s="45">
        <f t="shared" si="17"/>
        <v>1</v>
      </c>
      <c r="Q33" s="56">
        <f>SUM(Q28:Q32)</f>
        <v>1432746</v>
      </c>
      <c r="R33" s="45">
        <f t="shared" si="18"/>
        <v>1</v>
      </c>
      <c r="S33" s="56">
        <f>SUM(S28:S32)</f>
        <v>1827196</v>
      </c>
      <c r="T33" s="45">
        <f t="shared" si="19"/>
        <v>1</v>
      </c>
      <c r="U33" s="57">
        <f>SUM(U28:U32)</f>
        <v>1</v>
      </c>
    </row>
    <row r="34" spans="2:21" ht="15">
      <c r="B34" s="32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32"/>
  <sheetViews>
    <sheetView zoomScalePageLayoutView="0" workbookViewId="0" topLeftCell="B1">
      <selection activeCell="B17" sqref="B17"/>
    </sheetView>
  </sheetViews>
  <sheetFormatPr defaultColWidth="9.140625" defaultRowHeight="15"/>
  <cols>
    <col min="17" max="17" width="9.57421875" style="0" bestFit="1" customWidth="1"/>
  </cols>
  <sheetData>
    <row r="2" ht="15">
      <c r="B2" s="31" t="s">
        <v>38</v>
      </c>
    </row>
    <row r="3" spans="2:22" ht="15">
      <c r="B3" s="32"/>
      <c r="C3" s="33">
        <v>2000</v>
      </c>
      <c r="D3" s="34" t="s">
        <v>11</v>
      </c>
      <c r="E3" s="33">
        <v>2001</v>
      </c>
      <c r="F3" s="34" t="s">
        <v>11</v>
      </c>
      <c r="G3" s="33">
        <v>2002</v>
      </c>
      <c r="H3" s="34" t="s">
        <v>11</v>
      </c>
      <c r="I3" s="33">
        <v>2003</v>
      </c>
      <c r="J3" s="34" t="s">
        <v>11</v>
      </c>
      <c r="K3" s="33">
        <v>2004</v>
      </c>
      <c r="L3" s="60" t="s">
        <v>11</v>
      </c>
      <c r="M3" s="48">
        <v>2005</v>
      </c>
      <c r="N3" s="50" t="s">
        <v>11</v>
      </c>
      <c r="O3" s="48">
        <v>2006</v>
      </c>
      <c r="P3" s="50" t="s">
        <v>11</v>
      </c>
      <c r="Q3" s="48">
        <v>2007</v>
      </c>
      <c r="R3" s="51" t="s">
        <v>11</v>
      </c>
      <c r="S3" s="35">
        <v>2008</v>
      </c>
      <c r="T3" s="51" t="s">
        <v>11</v>
      </c>
      <c r="U3" s="37" t="s">
        <v>3</v>
      </c>
      <c r="V3" s="32"/>
    </row>
    <row r="4" spans="2:22" ht="15">
      <c r="B4" s="37" t="s">
        <v>14</v>
      </c>
      <c r="C4" s="38">
        <v>99800</v>
      </c>
      <c r="D4" s="39">
        <f>C4/$C$10</f>
        <v>0.6879152995671234</v>
      </c>
      <c r="E4" s="38">
        <v>118722</v>
      </c>
      <c r="F4" s="39">
        <f>E4/$E$10</f>
        <v>0.7324223449211882</v>
      </c>
      <c r="G4" s="38">
        <v>114155</v>
      </c>
      <c r="H4" s="39">
        <f>G4/$G$10</f>
        <v>0.7508616607030099</v>
      </c>
      <c r="I4" s="38">
        <v>131243</v>
      </c>
      <c r="J4" s="39">
        <f>I4/$I$10</f>
        <v>0.7357536481312262</v>
      </c>
      <c r="K4" s="38">
        <v>142459</v>
      </c>
      <c r="L4" s="40">
        <f aca="true" t="shared" si="0" ref="L4:L10">K4/$K$10</f>
        <v>0.7711407506847535</v>
      </c>
      <c r="M4" s="61">
        <v>177329</v>
      </c>
      <c r="N4" s="62">
        <f>177329/M10</f>
        <v>0.7592828883141796</v>
      </c>
      <c r="O4" s="61">
        <v>205996</v>
      </c>
      <c r="P4" s="62">
        <f>205996/280582</f>
        <v>0.734173966968658</v>
      </c>
      <c r="Q4" s="61">
        <v>242918</v>
      </c>
      <c r="R4" s="63">
        <f>Q4/$Q$10</f>
        <v>0.7763935054973152</v>
      </c>
      <c r="S4" s="61">
        <v>267842</v>
      </c>
      <c r="T4" s="39">
        <f>S4/$S$10</f>
        <v>0.8034761844765624</v>
      </c>
      <c r="U4" s="41">
        <f aca="true" t="shared" si="1" ref="U4:U9">(D4+F4+H4+J4+L4+N4+P4+R4+T4)/9</f>
        <v>0.7501578054737797</v>
      </c>
      <c r="V4" s="32"/>
    </row>
    <row r="5" spans="2:22" ht="15">
      <c r="B5" s="42" t="s">
        <v>12</v>
      </c>
      <c r="C5" s="38">
        <v>10830</v>
      </c>
      <c r="D5" s="39">
        <f aca="true" t="shared" si="2" ref="D5:D10">C5/$C$10</f>
        <v>0.0746505279991177</v>
      </c>
      <c r="E5" s="38">
        <v>10854</v>
      </c>
      <c r="F5" s="39">
        <f aca="true" t="shared" si="3" ref="F5:F10">E5/$E$10</f>
        <v>0.06696073290354422</v>
      </c>
      <c r="G5" s="38">
        <v>8122</v>
      </c>
      <c r="H5" s="39">
        <f aca="true" t="shared" si="4" ref="H5:H10">G5/$G$10</f>
        <v>0.053422963586613345</v>
      </c>
      <c r="I5" s="38">
        <v>8414</v>
      </c>
      <c r="J5" s="39">
        <f aca="true" t="shared" si="5" ref="J5:J10">I5/$I$10</f>
        <v>0.04716922956177577</v>
      </c>
      <c r="K5" s="38">
        <v>6996</v>
      </c>
      <c r="L5" s="40">
        <f t="shared" si="0"/>
        <v>0.03786984810921413</v>
      </c>
      <c r="M5" s="61">
        <v>12449</v>
      </c>
      <c r="N5" s="62">
        <f>M5/$M$10</f>
        <v>0.053303817630636956</v>
      </c>
      <c r="O5" s="61">
        <v>13408</v>
      </c>
      <c r="P5" s="64">
        <f>O5/O10</f>
        <v>0.04778638686729726</v>
      </c>
      <c r="Q5" s="61">
        <v>15330</v>
      </c>
      <c r="R5" s="63">
        <f aca="true" t="shared" si="6" ref="R5:R10">Q5/$Q$10</f>
        <v>0.048996420352850935</v>
      </c>
      <c r="S5" s="61">
        <v>15091</v>
      </c>
      <c r="T5" s="39">
        <f aca="true" t="shared" si="7" ref="T5:T10">S5/$S$10</f>
        <v>0.04527019324801862</v>
      </c>
      <c r="U5" s="41">
        <f t="shared" si="1"/>
        <v>0.05282556891767433</v>
      </c>
      <c r="V5" s="32"/>
    </row>
    <row r="6" spans="2:22" ht="15">
      <c r="B6" s="42" t="s">
        <v>13</v>
      </c>
      <c r="C6" s="38">
        <v>5725</v>
      </c>
      <c r="D6" s="39">
        <f t="shared" si="2"/>
        <v>0.03946207505031846</v>
      </c>
      <c r="E6" s="38">
        <v>4676</v>
      </c>
      <c r="F6" s="39">
        <f t="shared" si="3"/>
        <v>0.02884728091551251</v>
      </c>
      <c r="G6" s="38">
        <v>7955</v>
      </c>
      <c r="H6" s="39">
        <f t="shared" si="4"/>
        <v>0.05232451062934119</v>
      </c>
      <c r="I6" s="38">
        <v>8319</v>
      </c>
      <c r="J6" s="39">
        <f t="shared" si="5"/>
        <v>0.046636655660139366</v>
      </c>
      <c r="K6" s="38">
        <v>7440</v>
      </c>
      <c r="L6" s="40">
        <f t="shared" si="0"/>
        <v>0.04027325184856391</v>
      </c>
      <c r="M6" s="61">
        <v>9344</v>
      </c>
      <c r="N6" s="62">
        <f>M6/$M$10</f>
        <v>0.040008906092109546</v>
      </c>
      <c r="O6" s="61">
        <v>12026</v>
      </c>
      <c r="P6" s="62">
        <f>O6/$O$10</f>
        <v>0.042860910535957406</v>
      </c>
      <c r="Q6" s="61">
        <v>9377</v>
      </c>
      <c r="R6" s="63">
        <f t="shared" si="6"/>
        <v>0.029969956532856046</v>
      </c>
      <c r="S6" s="61">
        <v>7375</v>
      </c>
      <c r="T6" s="39">
        <f t="shared" si="7"/>
        <v>0.02212362833504323</v>
      </c>
      <c r="U6" s="41">
        <f t="shared" si="1"/>
        <v>0.03805635284442685</v>
      </c>
      <c r="V6" s="32"/>
    </row>
    <row r="7" spans="2:22" ht="15">
      <c r="B7" s="42" t="s">
        <v>15</v>
      </c>
      <c r="C7" s="38">
        <v>2046</v>
      </c>
      <c r="D7" s="39">
        <f t="shared" si="2"/>
        <v>0.014102952935013372</v>
      </c>
      <c r="E7" s="38">
        <v>2185</v>
      </c>
      <c r="F7" s="39">
        <f t="shared" si="3"/>
        <v>0.013479749529596841</v>
      </c>
      <c r="G7" s="38">
        <v>1752</v>
      </c>
      <c r="H7" s="39">
        <f t="shared" si="4"/>
        <v>0.011523889707430015</v>
      </c>
      <c r="I7" s="38">
        <v>1597</v>
      </c>
      <c r="J7" s="39">
        <f t="shared" si="5"/>
        <v>0.008952847588561434</v>
      </c>
      <c r="K7" s="38">
        <v>1230</v>
      </c>
      <c r="L7" s="40">
        <f t="shared" si="0"/>
        <v>0.006658077926577098</v>
      </c>
      <c r="M7" s="61">
        <v>1583</v>
      </c>
      <c r="N7" s="62">
        <f>M7/$M$10</f>
        <v>0.006778049908370014</v>
      </c>
      <c r="O7" s="61">
        <v>2692</v>
      </c>
      <c r="P7" s="62">
        <f>O7/$O$10</f>
        <v>0.00959434318666201</v>
      </c>
      <c r="Q7" s="61">
        <v>5111</v>
      </c>
      <c r="R7" s="63">
        <f t="shared" si="6"/>
        <v>0.01633533623114293</v>
      </c>
      <c r="S7" s="61">
        <v>4538</v>
      </c>
      <c r="T7" s="39">
        <f t="shared" si="7"/>
        <v>0.01361315598432897</v>
      </c>
      <c r="U7" s="41">
        <f t="shared" si="1"/>
        <v>0.011226489221964741</v>
      </c>
      <c r="V7" s="32"/>
    </row>
    <row r="8" spans="2:22" ht="15">
      <c r="B8" s="42" t="s">
        <v>17</v>
      </c>
      <c r="C8" s="38">
        <v>4465</v>
      </c>
      <c r="D8" s="39">
        <f t="shared" si="2"/>
        <v>0.030776972069811684</v>
      </c>
      <c r="E8" s="38">
        <v>5911</v>
      </c>
      <c r="F8" s="39">
        <f t="shared" si="3"/>
        <v>0.03646626978006724</v>
      </c>
      <c r="G8" s="38">
        <v>4558</v>
      </c>
      <c r="H8" s="39">
        <f t="shared" si="4"/>
        <v>0.02998053041464955</v>
      </c>
      <c r="I8" s="38">
        <v>9229</v>
      </c>
      <c r="J8" s="39">
        <f t="shared" si="5"/>
        <v>0.05173815303370913</v>
      </c>
      <c r="K8" s="38">
        <v>6961</v>
      </c>
      <c r="L8" s="40">
        <f t="shared" si="0"/>
        <v>0.03768039060723836</v>
      </c>
      <c r="M8" s="61">
        <v>9777</v>
      </c>
      <c r="N8" s="62">
        <f>M8/$M$10</f>
        <v>0.04186291468991385</v>
      </c>
      <c r="O8" s="61">
        <v>12950</v>
      </c>
      <c r="P8" s="62">
        <f>O8/$O$10</f>
        <v>0.04615406547818463</v>
      </c>
      <c r="Q8" s="61">
        <v>12103</v>
      </c>
      <c r="R8" s="63">
        <f t="shared" si="6"/>
        <v>0.038682562004602405</v>
      </c>
      <c r="S8" s="61">
        <v>10663</v>
      </c>
      <c r="T8" s="39">
        <f t="shared" si="7"/>
        <v>0.03198701680495809</v>
      </c>
      <c r="U8" s="41">
        <f t="shared" si="1"/>
        <v>0.03836987498701499</v>
      </c>
      <c r="V8" s="32"/>
    </row>
    <row r="9" spans="2:22" ht="15">
      <c r="B9" s="42" t="s">
        <v>16</v>
      </c>
      <c r="C9" s="38">
        <v>22210</v>
      </c>
      <c r="D9" s="39">
        <f t="shared" si="2"/>
        <v>0.15309217237861536</v>
      </c>
      <c r="E9" s="38">
        <v>19747</v>
      </c>
      <c r="F9" s="39">
        <f t="shared" si="3"/>
        <v>0.121823621950091</v>
      </c>
      <c r="G9" s="38">
        <v>15490</v>
      </c>
      <c r="H9" s="39">
        <f t="shared" si="4"/>
        <v>0.101886444958956</v>
      </c>
      <c r="I9" s="38">
        <v>19577</v>
      </c>
      <c r="J9" s="39">
        <f t="shared" si="5"/>
        <v>0.1097494660245881</v>
      </c>
      <c r="K9" s="38">
        <v>19652</v>
      </c>
      <c r="L9" s="40">
        <f t="shared" si="0"/>
        <v>0.10637768082365295</v>
      </c>
      <c r="M9" s="61">
        <v>23066</v>
      </c>
      <c r="N9" s="62">
        <f>M9/$M$10</f>
        <v>0.0987634233647901</v>
      </c>
      <c r="O9" s="61">
        <v>33510</v>
      </c>
      <c r="P9" s="62">
        <f>O9/$O$10</f>
        <v>0.1194303269632407</v>
      </c>
      <c r="Q9" s="61">
        <v>28041</v>
      </c>
      <c r="R9" s="63">
        <f t="shared" si="6"/>
        <v>0.08962221938123242</v>
      </c>
      <c r="S9" s="61">
        <v>27845</v>
      </c>
      <c r="T9" s="39">
        <f t="shared" si="7"/>
        <v>0.08352982115108863</v>
      </c>
      <c r="U9" s="41">
        <f t="shared" si="1"/>
        <v>0.10936390855513949</v>
      </c>
      <c r="V9" s="32"/>
    </row>
    <row r="10" spans="2:22" ht="15">
      <c r="B10" s="65" t="s">
        <v>10</v>
      </c>
      <c r="C10" s="44">
        <f>SUM(C4:C9)</f>
        <v>145076</v>
      </c>
      <c r="D10" s="45">
        <f t="shared" si="2"/>
        <v>1</v>
      </c>
      <c r="E10" s="44">
        <f aca="true" t="shared" si="8" ref="E10:S10">SUM(E4:E9)</f>
        <v>162095</v>
      </c>
      <c r="F10" s="45">
        <f t="shared" si="3"/>
        <v>1</v>
      </c>
      <c r="G10" s="44">
        <f t="shared" si="8"/>
        <v>152032</v>
      </c>
      <c r="H10" s="45">
        <f t="shared" si="4"/>
        <v>1</v>
      </c>
      <c r="I10" s="44">
        <f t="shared" si="8"/>
        <v>178379</v>
      </c>
      <c r="J10" s="45">
        <f t="shared" si="5"/>
        <v>1</v>
      </c>
      <c r="K10" s="44">
        <f t="shared" si="8"/>
        <v>184738</v>
      </c>
      <c r="L10" s="46">
        <f t="shared" si="0"/>
        <v>1</v>
      </c>
      <c r="M10" s="56">
        <f>SUM(M4:M9)</f>
        <v>233548</v>
      </c>
      <c r="N10" s="66">
        <f>SUM(N4:N9)</f>
        <v>1</v>
      </c>
      <c r="O10" s="56">
        <f t="shared" si="8"/>
        <v>280582</v>
      </c>
      <c r="P10" s="66">
        <f>O10/$O$10</f>
        <v>1</v>
      </c>
      <c r="Q10" s="56">
        <f t="shared" si="8"/>
        <v>312880</v>
      </c>
      <c r="R10" s="67">
        <f t="shared" si="6"/>
        <v>1</v>
      </c>
      <c r="S10" s="56">
        <f t="shared" si="8"/>
        <v>333354</v>
      </c>
      <c r="T10" s="45">
        <f t="shared" si="7"/>
        <v>1</v>
      </c>
      <c r="U10" s="47">
        <f>SUM(U4:U9)</f>
        <v>1.0000000000000002</v>
      </c>
      <c r="V10" s="32"/>
    </row>
    <row r="11" spans="2:22" ht="15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2:22" ht="15">
      <c r="B12" s="68"/>
      <c r="C12" s="32"/>
      <c r="D12" s="32"/>
      <c r="E12" s="32"/>
      <c r="F12" s="32"/>
      <c r="G12" s="32"/>
      <c r="H12" s="32"/>
      <c r="I12" s="32"/>
      <c r="J12" s="68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2:22" ht="15">
      <c r="B13" s="32"/>
      <c r="C13" s="32"/>
      <c r="D13" s="32"/>
      <c r="E13" s="32"/>
      <c r="F13" s="32"/>
      <c r="G13" s="69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2:22" ht="15">
      <c r="B14" s="68"/>
      <c r="C14" s="32"/>
      <c r="D14" s="32"/>
      <c r="E14" s="32"/>
      <c r="F14" s="32"/>
      <c r="G14" s="70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2:22" ht="15">
      <c r="B15" s="80" t="s">
        <v>39</v>
      </c>
      <c r="C15" s="32"/>
      <c r="D15" s="32"/>
      <c r="E15" s="32"/>
      <c r="F15" s="32"/>
      <c r="G15" s="70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2:22" ht="15">
      <c r="B16" s="32"/>
      <c r="C16" s="33">
        <v>2000</v>
      </c>
      <c r="D16" s="34" t="s">
        <v>11</v>
      </c>
      <c r="E16" s="33">
        <v>2001</v>
      </c>
      <c r="F16" s="34" t="s">
        <v>11</v>
      </c>
      <c r="G16" s="33">
        <v>2002</v>
      </c>
      <c r="H16" s="34" t="s">
        <v>11</v>
      </c>
      <c r="I16" s="33">
        <v>2003</v>
      </c>
      <c r="J16" s="34" t="s">
        <v>11</v>
      </c>
      <c r="K16" s="33">
        <v>2004</v>
      </c>
      <c r="L16" s="60" t="s">
        <v>11</v>
      </c>
      <c r="M16" s="48">
        <v>2005</v>
      </c>
      <c r="N16" s="50" t="s">
        <v>11</v>
      </c>
      <c r="O16" s="48">
        <v>2006</v>
      </c>
      <c r="P16" s="50" t="s">
        <v>11</v>
      </c>
      <c r="Q16" s="48">
        <v>2007</v>
      </c>
      <c r="R16" s="51" t="s">
        <v>11</v>
      </c>
      <c r="S16" s="37">
        <v>2008</v>
      </c>
      <c r="T16" s="51" t="s">
        <v>11</v>
      </c>
      <c r="U16" s="37" t="s">
        <v>3</v>
      </c>
      <c r="V16" s="32"/>
    </row>
    <row r="17" spans="2:22" ht="15">
      <c r="B17" s="37" t="s">
        <v>14</v>
      </c>
      <c r="C17" s="71">
        <v>533432</v>
      </c>
      <c r="D17" s="53">
        <f>C17/$C$23</f>
        <v>0.7790365003585339</v>
      </c>
      <c r="E17" s="71">
        <v>657614</v>
      </c>
      <c r="F17" s="53">
        <f>E17/$E$23</f>
        <v>0.8159752036172145</v>
      </c>
      <c r="G17" s="72">
        <v>569509</v>
      </c>
      <c r="H17" s="53">
        <f>G17/$G$23</f>
        <v>0.8210227518460106</v>
      </c>
      <c r="I17" s="71">
        <v>747198</v>
      </c>
      <c r="J17" s="53">
        <f>I17/$I$23</f>
        <v>0.8275781865223569</v>
      </c>
      <c r="K17" s="71">
        <v>728634</v>
      </c>
      <c r="L17" s="53">
        <f>K17/$K$23</f>
        <v>0.8422297355873428</v>
      </c>
      <c r="M17" s="73">
        <v>774155</v>
      </c>
      <c r="N17" s="53">
        <f>M17/$M$23</f>
        <v>0.8275263093195654</v>
      </c>
      <c r="O17" s="73">
        <v>1134305</v>
      </c>
      <c r="P17" s="53">
        <f>O17/$O$23</f>
        <v>0.8291594116451684</v>
      </c>
      <c r="Q17" s="73">
        <v>1220541</v>
      </c>
      <c r="R17" s="53">
        <f>Q17/$Q$23</f>
        <v>0.8518893090610618</v>
      </c>
      <c r="S17" s="73">
        <v>1618683</v>
      </c>
      <c r="T17" s="53">
        <f>S17/$S$23</f>
        <v>0.8858836162075662</v>
      </c>
      <c r="U17" s="54">
        <f>(D17+F17+H17+J17+L17+N17+P17+R17+T17)/9</f>
        <v>0.8311445582405357</v>
      </c>
      <c r="V17" s="32"/>
    </row>
    <row r="18" spans="2:22" ht="15">
      <c r="B18" s="42" t="s">
        <v>12</v>
      </c>
      <c r="C18" s="38">
        <v>39867</v>
      </c>
      <c r="D18" s="39">
        <f aca="true" t="shared" si="9" ref="D18:D23">C18/$C$23</f>
        <v>0.05822269410120441</v>
      </c>
      <c r="E18" s="38">
        <v>41845</v>
      </c>
      <c r="F18" s="39">
        <f aca="true" t="shared" si="10" ref="F18:F23">E18/$E$23</f>
        <v>0.05192176929834575</v>
      </c>
      <c r="G18" s="38">
        <v>26688</v>
      </c>
      <c r="H18" s="39">
        <f aca="true" t="shared" si="11" ref="H18:H23">G18/$G$23</f>
        <v>0.03847429136548559</v>
      </c>
      <c r="I18" s="38">
        <v>27355</v>
      </c>
      <c r="J18" s="39">
        <f aca="true" t="shared" si="12" ref="J18:J23">I18/$I$23</f>
        <v>0.0302977273658643</v>
      </c>
      <c r="K18" s="69">
        <v>24312</v>
      </c>
      <c r="L18" s="39">
        <f aca="true" t="shared" si="13" ref="L18:L23">K18/$K$23</f>
        <v>0.02810229735587343</v>
      </c>
      <c r="M18" s="69">
        <v>39032</v>
      </c>
      <c r="N18" s="39">
        <f aca="true" t="shared" si="14" ref="N18:N23">M18/$M$23</f>
        <v>0.0417229197064687</v>
      </c>
      <c r="O18" s="69">
        <v>44173</v>
      </c>
      <c r="P18" s="39">
        <f aca="true" t="shared" si="15" ref="P18:P23">O18/$O$23</f>
        <v>0.03228977981283872</v>
      </c>
      <c r="Q18" s="69">
        <v>45957</v>
      </c>
      <c r="R18" s="39">
        <f aca="true" t="shared" si="16" ref="R18:R23">Q18/$Q$23</f>
        <v>0.03207616702472036</v>
      </c>
      <c r="S18" s="69">
        <v>40968</v>
      </c>
      <c r="T18" s="39">
        <f aca="true" t="shared" si="17" ref="T18:T23">S18/$S$23</f>
        <v>0.02242123997644478</v>
      </c>
      <c r="U18" s="41">
        <f aca="true" t="shared" si="18" ref="U18:U23">(D18+F18+H18+J18+L18+N18+P18+R18+T18)/9</f>
        <v>0.037280987334138455</v>
      </c>
      <c r="V18" s="32"/>
    </row>
    <row r="19" spans="2:22" ht="15">
      <c r="B19" s="42" t="s">
        <v>13</v>
      </c>
      <c r="C19" s="38">
        <v>23932</v>
      </c>
      <c r="D19" s="39">
        <f t="shared" si="9"/>
        <v>0.0349508494551891</v>
      </c>
      <c r="E19" s="38">
        <v>19614</v>
      </c>
      <c r="F19" s="39">
        <f t="shared" si="10"/>
        <v>0.02433728242365285</v>
      </c>
      <c r="G19" s="38">
        <v>27482</v>
      </c>
      <c r="H19" s="39">
        <f t="shared" si="11"/>
        <v>0.039618947665852625</v>
      </c>
      <c r="I19" s="38">
        <v>25866</v>
      </c>
      <c r="J19" s="39">
        <f t="shared" si="12"/>
        <v>0.028648547470131458</v>
      </c>
      <c r="K19" s="38">
        <v>20133</v>
      </c>
      <c r="L19" s="39">
        <f t="shared" si="13"/>
        <v>0.02327178153446034</v>
      </c>
      <c r="M19" s="69">
        <v>22002</v>
      </c>
      <c r="N19" s="39">
        <f t="shared" si="14"/>
        <v>0.023518848108775473</v>
      </c>
      <c r="O19" s="69">
        <v>32612</v>
      </c>
      <c r="P19" s="39">
        <f t="shared" si="15"/>
        <v>0.023838867617238954</v>
      </c>
      <c r="Q19" s="69">
        <v>21618</v>
      </c>
      <c r="R19" s="39">
        <f t="shared" si="16"/>
        <v>0.015088508360867873</v>
      </c>
      <c r="S19" s="69">
        <v>15302</v>
      </c>
      <c r="T19" s="39">
        <f t="shared" si="17"/>
        <v>0.008374580504773434</v>
      </c>
      <c r="U19" s="41">
        <f t="shared" si="18"/>
        <v>0.024627579237882453</v>
      </c>
      <c r="V19" s="32"/>
    </row>
    <row r="20" spans="2:22" ht="15">
      <c r="B20" s="42" t="s">
        <v>15</v>
      </c>
      <c r="C20" s="38">
        <v>6023</v>
      </c>
      <c r="D20" s="39">
        <f t="shared" si="9"/>
        <v>0.008796129294192042</v>
      </c>
      <c r="E20" s="38">
        <v>8147</v>
      </c>
      <c r="F20" s="39">
        <f t="shared" si="10"/>
        <v>0.01010889364257672</v>
      </c>
      <c r="G20" s="38">
        <v>5915</v>
      </c>
      <c r="H20" s="39">
        <f t="shared" si="11"/>
        <v>0.008527256947948413</v>
      </c>
      <c r="I20" s="38">
        <v>5027</v>
      </c>
      <c r="J20" s="39">
        <f t="shared" si="12"/>
        <v>0.005567781958259911</v>
      </c>
      <c r="K20" s="38">
        <v>3442</v>
      </c>
      <c r="L20" s="39">
        <f t="shared" si="13"/>
        <v>0.003978615806964312</v>
      </c>
      <c r="M20" s="69">
        <v>4635</v>
      </c>
      <c r="N20" s="39">
        <f t="shared" si="14"/>
        <v>0.004954543268074462</v>
      </c>
      <c r="O20" s="69">
        <v>14704</v>
      </c>
      <c r="P20" s="39">
        <f t="shared" si="15"/>
        <v>0.010748396585425046</v>
      </c>
      <c r="Q20" s="69">
        <v>26697</v>
      </c>
      <c r="R20" s="39">
        <f t="shared" si="16"/>
        <v>0.018633449334355148</v>
      </c>
      <c r="S20" s="69">
        <v>32818</v>
      </c>
      <c r="T20" s="39">
        <f t="shared" si="17"/>
        <v>0.017960853679627145</v>
      </c>
      <c r="U20" s="41">
        <f t="shared" si="18"/>
        <v>0.009919546724158132</v>
      </c>
      <c r="V20" s="32"/>
    </row>
    <row r="21" spans="2:22" ht="15">
      <c r="B21" s="42" t="s">
        <v>17</v>
      </c>
      <c r="C21" s="43">
        <v>16282</v>
      </c>
      <c r="D21" s="39">
        <f t="shared" si="9"/>
        <v>0.02377861151718991</v>
      </c>
      <c r="E21" s="43">
        <v>22487</v>
      </c>
      <c r="F21" s="39">
        <f t="shared" si="10"/>
        <v>0.027902134692601287</v>
      </c>
      <c r="G21" s="43">
        <v>18790</v>
      </c>
      <c r="H21" s="39">
        <f t="shared" si="11"/>
        <v>0.027088276931859792</v>
      </c>
      <c r="I21" s="43">
        <v>48244</v>
      </c>
      <c r="J21" s="39">
        <f t="shared" si="12"/>
        <v>0.05343387165193776</v>
      </c>
      <c r="K21" s="43">
        <v>37452</v>
      </c>
      <c r="L21" s="39">
        <f t="shared" si="13"/>
        <v>0.04329085392284352</v>
      </c>
      <c r="M21" s="69">
        <v>27187</v>
      </c>
      <c r="N21" s="39">
        <f t="shared" si="14"/>
        <v>0.02906130913250063</v>
      </c>
      <c r="O21" s="69">
        <v>54562</v>
      </c>
      <c r="P21" s="39">
        <f t="shared" si="15"/>
        <v>0.039883978134790624</v>
      </c>
      <c r="Q21" s="69">
        <v>50069</v>
      </c>
      <c r="R21" s="39">
        <f t="shared" si="16"/>
        <v>0.03494618027200914</v>
      </c>
      <c r="S21" s="69">
        <v>51235</v>
      </c>
      <c r="T21" s="39">
        <f t="shared" si="17"/>
        <v>0.028040232137110634</v>
      </c>
      <c r="U21" s="41">
        <f t="shared" si="18"/>
        <v>0.034158383154760365</v>
      </c>
      <c r="V21" s="32"/>
    </row>
    <row r="22" spans="2:22" ht="15">
      <c r="B22" s="42" t="s">
        <v>16</v>
      </c>
      <c r="C22" s="74">
        <v>65197</v>
      </c>
      <c r="D22" s="75">
        <f t="shared" si="9"/>
        <v>0.09521521527369062</v>
      </c>
      <c r="E22" s="74">
        <v>56217</v>
      </c>
      <c r="F22" s="75">
        <f t="shared" si="10"/>
        <v>0.06975471632560887</v>
      </c>
      <c r="G22" s="74">
        <v>45274</v>
      </c>
      <c r="H22" s="75">
        <f t="shared" si="11"/>
        <v>0.06526847524284302</v>
      </c>
      <c r="I22" s="74">
        <v>49183</v>
      </c>
      <c r="J22" s="75">
        <f t="shared" si="12"/>
        <v>0.054473885031449606</v>
      </c>
      <c r="K22" s="74">
        <v>51152</v>
      </c>
      <c r="L22" s="75">
        <f t="shared" si="13"/>
        <v>0.059126715792515536</v>
      </c>
      <c r="M22" s="76">
        <v>68494</v>
      </c>
      <c r="N22" s="75">
        <f t="shared" si="14"/>
        <v>0.07321607046461537</v>
      </c>
      <c r="O22" s="76">
        <v>87662</v>
      </c>
      <c r="P22" s="75">
        <f t="shared" si="15"/>
        <v>0.06407956620453824</v>
      </c>
      <c r="Q22" s="76">
        <v>67864</v>
      </c>
      <c r="R22" s="75">
        <f t="shared" si="16"/>
        <v>0.047366385946985716</v>
      </c>
      <c r="S22" s="76">
        <v>68190</v>
      </c>
      <c r="T22" s="75">
        <f t="shared" si="17"/>
        <v>0.03731947749447788</v>
      </c>
      <c r="U22" s="77">
        <f t="shared" si="18"/>
        <v>0.06286894530852498</v>
      </c>
      <c r="V22" s="32"/>
    </row>
    <row r="23" spans="2:22" ht="15">
      <c r="B23" s="65" t="s">
        <v>10</v>
      </c>
      <c r="C23" s="78">
        <f>SUM(C17:C22)</f>
        <v>684733</v>
      </c>
      <c r="D23" s="46">
        <f t="shared" si="9"/>
        <v>1</v>
      </c>
      <c r="E23" s="78">
        <f>SUM(E17:E22)</f>
        <v>805924</v>
      </c>
      <c r="F23" s="46">
        <f t="shared" si="10"/>
        <v>1</v>
      </c>
      <c r="G23" s="78">
        <f>SUM(G17:G22)</f>
        <v>693658</v>
      </c>
      <c r="H23" s="46">
        <f t="shared" si="11"/>
        <v>1</v>
      </c>
      <c r="I23" s="78">
        <f>SUM(I17:I22)</f>
        <v>902873</v>
      </c>
      <c r="J23" s="46">
        <f t="shared" si="12"/>
        <v>1</v>
      </c>
      <c r="K23" s="78">
        <f>SUM(K17:K22)</f>
        <v>865125</v>
      </c>
      <c r="L23" s="46">
        <f t="shared" si="13"/>
        <v>1</v>
      </c>
      <c r="M23" s="79">
        <f>SUM(M17:M22)</f>
        <v>935505</v>
      </c>
      <c r="N23" s="46">
        <f t="shared" si="14"/>
        <v>1</v>
      </c>
      <c r="O23" s="79">
        <f>SUM(O17:O22)</f>
        <v>1368018</v>
      </c>
      <c r="P23" s="46">
        <f t="shared" si="15"/>
        <v>1</v>
      </c>
      <c r="Q23" s="79">
        <f>SUM(Q17:Q22)</f>
        <v>1432746</v>
      </c>
      <c r="R23" s="46">
        <f t="shared" si="16"/>
        <v>1</v>
      </c>
      <c r="S23" s="79">
        <f>SUM(S17:S22)</f>
        <v>1827196</v>
      </c>
      <c r="T23" s="46">
        <f t="shared" si="17"/>
        <v>1</v>
      </c>
      <c r="U23" s="45">
        <f t="shared" si="18"/>
        <v>1</v>
      </c>
      <c r="V23" s="32"/>
    </row>
    <row r="24" spans="2:22" ht="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32" ht="15">
      <c r="M32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O24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18.00390625" style="0" customWidth="1"/>
  </cols>
  <sheetData>
    <row r="3" spans="2:15" ht="15">
      <c r="B3" s="32"/>
      <c r="C3" s="31" t="s">
        <v>41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5" ht="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ht="30">
      <c r="B5" s="81" t="s">
        <v>20</v>
      </c>
      <c r="C5" s="81">
        <v>2000</v>
      </c>
      <c r="D5" s="81">
        <v>2001</v>
      </c>
      <c r="E5" s="81">
        <v>2002</v>
      </c>
      <c r="F5" s="81">
        <v>2003</v>
      </c>
      <c r="G5" s="81">
        <v>2004</v>
      </c>
      <c r="H5" s="82">
        <v>2005</v>
      </c>
      <c r="I5" s="83">
        <v>2006</v>
      </c>
      <c r="J5" s="84">
        <v>2007</v>
      </c>
      <c r="K5" s="84">
        <v>2008</v>
      </c>
      <c r="L5" s="84" t="s">
        <v>10</v>
      </c>
      <c r="M5" s="84" t="s">
        <v>11</v>
      </c>
      <c r="N5" s="32"/>
      <c r="O5" s="32"/>
    </row>
    <row r="6" spans="2:15" ht="15">
      <c r="B6" s="85" t="s">
        <v>21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32"/>
      <c r="O6" s="32"/>
    </row>
    <row r="7" spans="2:15" ht="15">
      <c r="B7" s="87" t="s">
        <v>22</v>
      </c>
      <c r="C7" s="88">
        <v>9313</v>
      </c>
      <c r="D7" s="88">
        <v>10103</v>
      </c>
      <c r="E7" s="88">
        <v>10791</v>
      </c>
      <c r="F7" s="88">
        <v>12508</v>
      </c>
      <c r="G7" s="88">
        <v>12398</v>
      </c>
      <c r="H7" s="89">
        <v>14457</v>
      </c>
      <c r="I7" s="90">
        <v>12360</v>
      </c>
      <c r="J7" s="90">
        <v>15136</v>
      </c>
      <c r="K7" s="90">
        <v>14895</v>
      </c>
      <c r="L7" s="88">
        <f>SUM(C7:K7)</f>
        <v>111961</v>
      </c>
      <c r="M7" s="41">
        <f>L7/$L$23</f>
        <v>0.09175296088323319</v>
      </c>
      <c r="N7" s="32"/>
      <c r="O7" s="32"/>
    </row>
    <row r="8" spans="2:15" ht="15">
      <c r="B8" s="87" t="s">
        <v>23</v>
      </c>
      <c r="C8" s="86">
        <v>307</v>
      </c>
      <c r="D8" s="86">
        <v>350</v>
      </c>
      <c r="E8" s="88">
        <v>1043</v>
      </c>
      <c r="F8" s="86">
        <v>23</v>
      </c>
      <c r="G8" s="86">
        <v>452</v>
      </c>
      <c r="H8" s="89">
        <v>378</v>
      </c>
      <c r="I8" s="90">
        <v>246</v>
      </c>
      <c r="J8" s="90">
        <v>428</v>
      </c>
      <c r="K8" s="90">
        <v>284</v>
      </c>
      <c r="L8" s="88">
        <f aca="true" t="shared" si="0" ref="L8:L23">SUM(C8:K8)</f>
        <v>3511</v>
      </c>
      <c r="M8" s="41">
        <f aca="true" t="shared" si="1" ref="M8:M23">L8/$L$23</f>
        <v>0.0028772933937802605</v>
      </c>
      <c r="N8" s="32"/>
      <c r="O8" s="32"/>
    </row>
    <row r="9" spans="2:15" ht="15">
      <c r="B9" s="87"/>
      <c r="C9" s="86"/>
      <c r="D9" s="86"/>
      <c r="E9" s="86"/>
      <c r="F9" s="86"/>
      <c r="G9" s="86"/>
      <c r="H9" s="89"/>
      <c r="I9" s="90"/>
      <c r="J9" s="90"/>
      <c r="K9" s="90"/>
      <c r="L9" s="88"/>
      <c r="M9" s="41"/>
      <c r="N9" s="32"/>
      <c r="O9" s="32"/>
    </row>
    <row r="10" spans="2:15" ht="15">
      <c r="B10" s="87" t="s">
        <v>19</v>
      </c>
      <c r="C10" s="86"/>
      <c r="D10" s="86"/>
      <c r="E10" s="86"/>
      <c r="F10" s="86"/>
      <c r="G10" s="86"/>
      <c r="H10" s="89"/>
      <c r="I10" s="90"/>
      <c r="J10" s="90"/>
      <c r="K10" s="90"/>
      <c r="L10" s="88"/>
      <c r="M10" s="41"/>
      <c r="N10" s="32"/>
      <c r="O10" s="32"/>
    </row>
    <row r="11" spans="2:15" ht="15">
      <c r="B11" s="87" t="s">
        <v>24</v>
      </c>
      <c r="C11" s="88">
        <v>4163</v>
      </c>
      <c r="D11" s="88">
        <v>3155</v>
      </c>
      <c r="E11" s="88">
        <v>9814</v>
      </c>
      <c r="F11" s="88">
        <v>5097</v>
      </c>
      <c r="G11" s="88">
        <v>9868</v>
      </c>
      <c r="H11" s="89">
        <v>9100</v>
      </c>
      <c r="I11" s="90">
        <v>4386</v>
      </c>
      <c r="J11" s="90">
        <v>59</v>
      </c>
      <c r="K11" s="90">
        <v>16</v>
      </c>
      <c r="L11" s="88">
        <f t="shared" si="0"/>
        <v>45658</v>
      </c>
      <c r="M11" s="41">
        <f t="shared" si="1"/>
        <v>0.03741710674258591</v>
      </c>
      <c r="N11" s="32"/>
      <c r="O11" s="32"/>
    </row>
    <row r="12" spans="2:15" ht="15">
      <c r="B12" s="87" t="s">
        <v>25</v>
      </c>
      <c r="C12" s="88">
        <v>9340</v>
      </c>
      <c r="D12" s="88">
        <v>9620</v>
      </c>
      <c r="E12" s="88">
        <v>9258</v>
      </c>
      <c r="F12" s="88">
        <v>12476</v>
      </c>
      <c r="G12" s="88">
        <v>8833</v>
      </c>
      <c r="H12" s="89">
        <v>13664</v>
      </c>
      <c r="I12" s="90">
        <v>19371</v>
      </c>
      <c r="J12" s="90">
        <v>21414</v>
      </c>
      <c r="K12" s="90">
        <v>21227</v>
      </c>
      <c r="L12" s="88">
        <f t="shared" si="0"/>
        <v>125203</v>
      </c>
      <c r="M12" s="41">
        <f t="shared" si="1"/>
        <v>0.10260488885829391</v>
      </c>
      <c r="N12" s="32"/>
      <c r="O12" s="32"/>
    </row>
    <row r="13" spans="2:15" ht="15">
      <c r="B13" s="87" t="s">
        <v>26</v>
      </c>
      <c r="C13" s="86">
        <v>605</v>
      </c>
      <c r="D13" s="86">
        <v>422</v>
      </c>
      <c r="E13" s="86">
        <v>124</v>
      </c>
      <c r="F13" s="86">
        <v>305</v>
      </c>
      <c r="G13" s="86">
        <v>202</v>
      </c>
      <c r="H13" s="89">
        <v>268</v>
      </c>
      <c r="I13" s="90">
        <v>479</v>
      </c>
      <c r="J13" s="90">
        <v>229</v>
      </c>
      <c r="K13" s="90">
        <v>347</v>
      </c>
      <c r="L13" s="88">
        <f t="shared" si="0"/>
        <v>2981</v>
      </c>
      <c r="M13" s="41">
        <f t="shared" si="1"/>
        <v>0.0024429540321443907</v>
      </c>
      <c r="N13" s="32"/>
      <c r="O13" s="32"/>
    </row>
    <row r="14" spans="2:15" ht="15">
      <c r="B14" s="87" t="s">
        <v>27</v>
      </c>
      <c r="C14" s="88">
        <v>1019</v>
      </c>
      <c r="D14" s="86">
        <v>930</v>
      </c>
      <c r="E14" s="88">
        <v>1115</v>
      </c>
      <c r="F14" s="88">
        <v>6531</v>
      </c>
      <c r="G14" s="88">
        <v>1942</v>
      </c>
      <c r="H14" s="89">
        <v>2913</v>
      </c>
      <c r="I14" s="90">
        <v>6638</v>
      </c>
      <c r="J14" s="90">
        <v>4859</v>
      </c>
      <c r="K14" s="90">
        <v>5063</v>
      </c>
      <c r="L14" s="88">
        <f t="shared" si="0"/>
        <v>31010</v>
      </c>
      <c r="M14" s="41">
        <f t="shared" si="1"/>
        <v>0.025412950196845877</v>
      </c>
      <c r="N14" s="32"/>
      <c r="O14" s="32"/>
    </row>
    <row r="15" spans="2:15" ht="15">
      <c r="B15" s="87" t="s">
        <v>28</v>
      </c>
      <c r="C15" s="88">
        <v>1982</v>
      </c>
      <c r="D15" s="88">
        <v>1741</v>
      </c>
      <c r="E15" s="88">
        <v>1953</v>
      </c>
      <c r="F15" s="88">
        <v>4815</v>
      </c>
      <c r="G15" s="88">
        <v>7950</v>
      </c>
      <c r="H15" s="89">
        <v>4542</v>
      </c>
      <c r="I15" s="90">
        <v>3690</v>
      </c>
      <c r="J15" s="90">
        <v>3039</v>
      </c>
      <c r="K15" s="90">
        <v>3469</v>
      </c>
      <c r="L15" s="88">
        <f t="shared" si="0"/>
        <v>33181</v>
      </c>
      <c r="M15" s="41">
        <f t="shared" si="1"/>
        <v>0.02719210256309394</v>
      </c>
      <c r="N15" s="32"/>
      <c r="O15" s="32"/>
    </row>
    <row r="16" spans="2:15" ht="15">
      <c r="B16" s="87" t="s">
        <v>29</v>
      </c>
      <c r="C16" s="86">
        <v>950</v>
      </c>
      <c r="D16" s="88">
        <v>1201</v>
      </c>
      <c r="E16" s="86">
        <v>581</v>
      </c>
      <c r="F16" s="86">
        <v>745</v>
      </c>
      <c r="G16" s="86">
        <v>562</v>
      </c>
      <c r="H16" s="89">
        <v>686</v>
      </c>
      <c r="I16" s="90">
        <v>3285</v>
      </c>
      <c r="J16" s="90">
        <v>1700</v>
      </c>
      <c r="K16" s="90">
        <v>1258</v>
      </c>
      <c r="L16" s="88">
        <f t="shared" si="0"/>
        <v>10968</v>
      </c>
      <c r="M16" s="41">
        <f t="shared" si="1"/>
        <v>0.008988366261173995</v>
      </c>
      <c r="N16" s="32"/>
      <c r="O16" s="32"/>
    </row>
    <row r="17" spans="2:15" ht="15">
      <c r="B17" s="87" t="s">
        <v>30</v>
      </c>
      <c r="C17" s="88">
        <v>3386</v>
      </c>
      <c r="D17" s="88">
        <v>4251</v>
      </c>
      <c r="E17" s="88">
        <v>5271</v>
      </c>
      <c r="F17" s="88">
        <v>5427</v>
      </c>
      <c r="G17" s="88">
        <v>4719</v>
      </c>
      <c r="H17" s="89">
        <v>6167</v>
      </c>
      <c r="I17" s="90">
        <v>12292</v>
      </c>
      <c r="J17" s="90">
        <v>11087</v>
      </c>
      <c r="K17" s="90">
        <v>8118</v>
      </c>
      <c r="L17" s="88">
        <f t="shared" si="0"/>
        <v>60718</v>
      </c>
      <c r="M17" s="41">
        <f t="shared" si="1"/>
        <v>0.04975890067888062</v>
      </c>
      <c r="N17" s="32"/>
      <c r="O17" s="32"/>
    </row>
    <row r="18" spans="2:15" ht="15">
      <c r="B18" s="87" t="s">
        <v>31</v>
      </c>
      <c r="C18" s="86">
        <v>204</v>
      </c>
      <c r="D18" s="86">
        <v>230</v>
      </c>
      <c r="E18" s="86">
        <v>275</v>
      </c>
      <c r="F18" s="86">
        <v>538</v>
      </c>
      <c r="G18" s="86">
        <v>268</v>
      </c>
      <c r="H18" s="89">
        <v>938</v>
      </c>
      <c r="I18" s="90">
        <v>2538</v>
      </c>
      <c r="J18" s="90">
        <v>40157</v>
      </c>
      <c r="K18" s="90">
        <v>44414</v>
      </c>
      <c r="L18" s="88">
        <f t="shared" si="0"/>
        <v>89562</v>
      </c>
      <c r="M18" s="41">
        <f t="shared" si="1"/>
        <v>0.07339679605062593</v>
      </c>
      <c r="N18" s="32"/>
      <c r="O18" s="32"/>
    </row>
    <row r="19" spans="2:15" ht="15">
      <c r="B19" s="87" t="s">
        <v>32</v>
      </c>
      <c r="C19" s="88">
        <v>21071</v>
      </c>
      <c r="D19" s="88">
        <v>35236</v>
      </c>
      <c r="E19" s="88">
        <v>26623</v>
      </c>
      <c r="F19" s="88">
        <v>46957</v>
      </c>
      <c r="G19" s="88">
        <v>50717</v>
      </c>
      <c r="H19" s="89">
        <v>65328</v>
      </c>
      <c r="I19" s="90">
        <v>45275</v>
      </c>
      <c r="J19" s="90">
        <v>34944</v>
      </c>
      <c r="K19" s="90">
        <v>28970</v>
      </c>
      <c r="L19" s="88">
        <f t="shared" si="0"/>
        <v>355121</v>
      </c>
      <c r="M19" s="41">
        <f t="shared" si="1"/>
        <v>0.2910245819688521</v>
      </c>
      <c r="N19" s="32"/>
      <c r="O19" s="32"/>
    </row>
    <row r="20" spans="2:15" ht="15">
      <c r="B20" s="87" t="s">
        <v>33</v>
      </c>
      <c r="C20" s="88">
        <v>19562</v>
      </c>
      <c r="D20" s="88">
        <v>23231</v>
      </c>
      <c r="E20" s="88">
        <v>22505</v>
      </c>
      <c r="F20" s="88">
        <v>16274</v>
      </c>
      <c r="G20" s="88">
        <v>26842</v>
      </c>
      <c r="H20" s="89">
        <v>36410</v>
      </c>
      <c r="I20" s="90">
        <v>41632</v>
      </c>
      <c r="J20" s="90">
        <v>35617</v>
      </c>
      <c r="K20" s="90">
        <v>29036</v>
      </c>
      <c r="L20" s="88">
        <f t="shared" si="0"/>
        <v>251109</v>
      </c>
      <c r="M20" s="41">
        <f t="shared" si="1"/>
        <v>0.20578589200192748</v>
      </c>
      <c r="N20" s="32"/>
      <c r="O20" s="32"/>
    </row>
    <row r="21" spans="2:15" ht="15">
      <c r="B21" s="87" t="s">
        <v>34</v>
      </c>
      <c r="C21" s="86">
        <v>774</v>
      </c>
      <c r="D21" s="86">
        <v>732</v>
      </c>
      <c r="E21" s="86">
        <v>556</v>
      </c>
      <c r="F21" s="86">
        <v>655</v>
      </c>
      <c r="G21" s="86">
        <v>475</v>
      </c>
      <c r="H21" s="89">
        <v>743</v>
      </c>
      <c r="I21" s="90">
        <v>900</v>
      </c>
      <c r="J21" s="90">
        <v>1570</v>
      </c>
      <c r="K21" s="90">
        <v>1053</v>
      </c>
      <c r="L21" s="88">
        <f t="shared" si="0"/>
        <v>7458</v>
      </c>
      <c r="M21" s="41">
        <f t="shared" si="1"/>
        <v>0.006111892375623236</v>
      </c>
      <c r="N21" s="32"/>
      <c r="O21" s="32"/>
    </row>
    <row r="22" spans="2:15" ht="15">
      <c r="B22" s="87" t="s">
        <v>35</v>
      </c>
      <c r="C22" s="88">
        <v>2340</v>
      </c>
      <c r="D22" s="88">
        <v>2294</v>
      </c>
      <c r="E22" s="88">
        <v>3874</v>
      </c>
      <c r="F22" s="88">
        <v>3968</v>
      </c>
      <c r="G22" s="88">
        <v>4380</v>
      </c>
      <c r="H22" s="89">
        <v>7031</v>
      </c>
      <c r="I22" s="90">
        <v>14130</v>
      </c>
      <c r="J22" s="90">
        <v>21799</v>
      </c>
      <c r="K22" s="90">
        <v>31987</v>
      </c>
      <c r="L22" s="88">
        <f t="shared" si="0"/>
        <v>91803</v>
      </c>
      <c r="M22" s="41">
        <f t="shared" si="1"/>
        <v>0.07523331399293912</v>
      </c>
      <c r="N22" s="32"/>
      <c r="O22" s="32"/>
    </row>
    <row r="23" spans="2:15" ht="15">
      <c r="B23" s="91" t="s">
        <v>10</v>
      </c>
      <c r="C23" s="92">
        <f>SUM(C7:C22)</f>
        <v>75016</v>
      </c>
      <c r="D23" s="92">
        <f>SUM(D7:D22)</f>
        <v>93496</v>
      </c>
      <c r="E23" s="92">
        <f>SUM(E7:E22)</f>
        <v>93783</v>
      </c>
      <c r="F23" s="92">
        <f>SUM(F7:F22)</f>
        <v>116319</v>
      </c>
      <c r="G23" s="92">
        <f>SUM(G7:G22)</f>
        <v>129608</v>
      </c>
      <c r="H23" s="93">
        <v>162625</v>
      </c>
      <c r="I23" s="94">
        <v>167222</v>
      </c>
      <c r="J23" s="94">
        <v>192038</v>
      </c>
      <c r="K23" s="94">
        <v>190137</v>
      </c>
      <c r="L23" s="92">
        <f t="shared" si="0"/>
        <v>1220244</v>
      </c>
      <c r="M23" s="47">
        <f t="shared" si="1"/>
        <v>1</v>
      </c>
      <c r="N23" s="32"/>
      <c r="O23" s="32"/>
    </row>
    <row r="24" ht="15">
      <c r="K24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7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18.7109375" style="0" customWidth="1"/>
  </cols>
  <sheetData>
    <row r="2" spans="2:12" ht="15">
      <c r="B2" s="29"/>
      <c r="C2" s="30"/>
      <c r="D2" s="30"/>
      <c r="E2" s="30"/>
      <c r="F2" s="30"/>
      <c r="G2" s="30"/>
      <c r="H2" s="30"/>
      <c r="I2" s="30"/>
      <c r="J2" s="30"/>
      <c r="K2" s="30"/>
      <c r="L2" s="29"/>
    </row>
    <row r="3" ht="15">
      <c r="C3" s="96" t="s">
        <v>40</v>
      </c>
    </row>
    <row r="5" spans="3:14" ht="30">
      <c r="C5" s="97" t="s">
        <v>20</v>
      </c>
      <c r="D5" s="98">
        <v>2000</v>
      </c>
      <c r="E5" s="81">
        <v>2001</v>
      </c>
      <c r="F5" s="81">
        <v>2002</v>
      </c>
      <c r="G5" s="81">
        <v>2003</v>
      </c>
      <c r="H5" s="81">
        <v>2004</v>
      </c>
      <c r="I5" s="82">
        <v>2005</v>
      </c>
      <c r="J5" s="83">
        <v>2006</v>
      </c>
      <c r="K5" s="84">
        <v>2007</v>
      </c>
      <c r="L5" s="99">
        <v>2008</v>
      </c>
      <c r="M5" s="84" t="s">
        <v>10</v>
      </c>
      <c r="N5" s="84" t="s">
        <v>11</v>
      </c>
    </row>
    <row r="6" spans="3:14" ht="15">
      <c r="C6" s="100" t="s">
        <v>21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3:14" ht="15">
      <c r="C7" s="102" t="s">
        <v>22</v>
      </c>
      <c r="D7" s="88">
        <v>22350</v>
      </c>
      <c r="E7" s="88">
        <v>24898</v>
      </c>
      <c r="F7" s="88">
        <v>26235</v>
      </c>
      <c r="G7" s="88">
        <v>35678</v>
      </c>
      <c r="H7" s="88">
        <v>32517</v>
      </c>
      <c r="I7" s="89">
        <v>22884</v>
      </c>
      <c r="J7" s="90">
        <v>29673</v>
      </c>
      <c r="K7" s="90">
        <v>46307</v>
      </c>
      <c r="L7" s="90">
        <v>37673</v>
      </c>
      <c r="M7" s="88">
        <f>SUM(D7:L7)</f>
        <v>278215</v>
      </c>
      <c r="N7" s="41">
        <f>M7/$M$23</f>
        <v>0.04020454948765807</v>
      </c>
    </row>
    <row r="8" spans="3:14" ht="15">
      <c r="C8" s="102" t="s">
        <v>23</v>
      </c>
      <c r="D8" s="86">
        <v>527</v>
      </c>
      <c r="E8" s="88">
        <v>1326</v>
      </c>
      <c r="F8" s="88">
        <v>1105</v>
      </c>
      <c r="G8" s="86">
        <v>44</v>
      </c>
      <c r="H8" s="88">
        <v>3562</v>
      </c>
      <c r="I8" s="89">
        <v>1684</v>
      </c>
      <c r="J8" s="90">
        <v>530</v>
      </c>
      <c r="K8" s="90">
        <v>1456</v>
      </c>
      <c r="L8" s="90">
        <v>1062</v>
      </c>
      <c r="M8" s="88">
        <f aca="true" t="shared" si="0" ref="M8:M23">SUM(D8:L8)</f>
        <v>11296</v>
      </c>
      <c r="N8" s="41">
        <f aca="true" t="shared" si="1" ref="N8:N23">M8/$M$23</f>
        <v>0.0016323727729007623</v>
      </c>
    </row>
    <row r="9" spans="3:14" ht="15">
      <c r="C9" s="102"/>
      <c r="D9" s="86"/>
      <c r="E9" s="86"/>
      <c r="F9" s="86"/>
      <c r="G9" s="86"/>
      <c r="H9" s="86"/>
      <c r="I9" s="89"/>
      <c r="J9" s="90"/>
      <c r="K9" s="90"/>
      <c r="L9" s="90"/>
      <c r="M9" s="88"/>
      <c r="N9" s="41"/>
    </row>
    <row r="10" spans="3:14" ht="15">
      <c r="C10" s="102" t="s">
        <v>19</v>
      </c>
      <c r="D10" s="86"/>
      <c r="E10" s="86"/>
      <c r="F10" s="86"/>
      <c r="G10" s="86"/>
      <c r="H10" s="86"/>
      <c r="I10" s="89"/>
      <c r="J10" s="90"/>
      <c r="K10" s="90"/>
      <c r="L10" s="90"/>
      <c r="M10" s="88"/>
      <c r="N10" s="41"/>
    </row>
    <row r="11" spans="3:14" ht="15">
      <c r="C11" s="102" t="s">
        <v>24</v>
      </c>
      <c r="D11" s="88">
        <v>50732</v>
      </c>
      <c r="E11" s="88">
        <v>49813</v>
      </c>
      <c r="F11" s="88">
        <v>50872</v>
      </c>
      <c r="G11" s="88">
        <v>31519</v>
      </c>
      <c r="H11" s="88">
        <v>10544</v>
      </c>
      <c r="I11" s="89">
        <v>9672</v>
      </c>
      <c r="J11" s="90">
        <v>5601</v>
      </c>
      <c r="K11" s="90">
        <v>161</v>
      </c>
      <c r="L11" s="90">
        <v>27</v>
      </c>
      <c r="M11" s="88">
        <f t="shared" si="0"/>
        <v>208941</v>
      </c>
      <c r="N11" s="41">
        <f t="shared" si="1"/>
        <v>0.03019383848642512</v>
      </c>
    </row>
    <row r="12" spans="3:14" ht="15">
      <c r="C12" s="102" t="s">
        <v>25</v>
      </c>
      <c r="D12" s="88">
        <v>65892</v>
      </c>
      <c r="E12" s="88">
        <v>61191</v>
      </c>
      <c r="F12" s="88">
        <v>55439</v>
      </c>
      <c r="G12" s="88">
        <v>91724</v>
      </c>
      <c r="H12" s="88">
        <v>53884</v>
      </c>
      <c r="I12" s="89">
        <v>82831</v>
      </c>
      <c r="J12" s="90">
        <v>143417</v>
      </c>
      <c r="K12" s="90">
        <v>131870</v>
      </c>
      <c r="L12" s="90">
        <v>195278</v>
      </c>
      <c r="M12" s="88">
        <f t="shared" si="0"/>
        <v>881526</v>
      </c>
      <c r="N12" s="41">
        <f t="shared" si="1"/>
        <v>0.12738837119370727</v>
      </c>
    </row>
    <row r="13" spans="3:14" ht="15">
      <c r="C13" s="102" t="s">
        <v>26</v>
      </c>
      <c r="D13" s="88">
        <v>4161</v>
      </c>
      <c r="E13" s="88">
        <v>1874</v>
      </c>
      <c r="F13" s="88">
        <v>590</v>
      </c>
      <c r="G13" s="88">
        <v>1680</v>
      </c>
      <c r="H13" s="86">
        <v>846</v>
      </c>
      <c r="I13" s="89">
        <v>1123</v>
      </c>
      <c r="J13" s="90">
        <v>2853</v>
      </c>
      <c r="K13" s="90">
        <v>1275</v>
      </c>
      <c r="L13" s="90">
        <v>3079</v>
      </c>
      <c r="M13" s="88">
        <f t="shared" si="0"/>
        <v>17481</v>
      </c>
      <c r="N13" s="41">
        <f t="shared" si="1"/>
        <v>0.0025261604499892194</v>
      </c>
    </row>
    <row r="14" spans="3:14" ht="15">
      <c r="C14" s="102" t="s">
        <v>27</v>
      </c>
      <c r="D14" s="88">
        <v>2927</v>
      </c>
      <c r="E14" s="88">
        <v>2941</v>
      </c>
      <c r="F14" s="88">
        <v>4564</v>
      </c>
      <c r="G14" s="88">
        <v>43886</v>
      </c>
      <c r="H14" s="88">
        <v>12220</v>
      </c>
      <c r="I14" s="89">
        <v>16811</v>
      </c>
      <c r="J14" s="90">
        <v>42354</v>
      </c>
      <c r="K14" s="90">
        <v>27090</v>
      </c>
      <c r="L14" s="90">
        <v>35503</v>
      </c>
      <c r="M14" s="88">
        <f t="shared" si="0"/>
        <v>188296</v>
      </c>
      <c r="N14" s="41">
        <f t="shared" si="1"/>
        <v>0.02721045181003204</v>
      </c>
    </row>
    <row r="15" spans="3:14" ht="15">
      <c r="C15" s="102" t="s">
        <v>28</v>
      </c>
      <c r="D15" s="88">
        <v>6107</v>
      </c>
      <c r="E15" s="88">
        <v>6425</v>
      </c>
      <c r="F15" s="88">
        <v>7150</v>
      </c>
      <c r="G15" s="88">
        <v>25963</v>
      </c>
      <c r="H15" s="88">
        <v>23860</v>
      </c>
      <c r="I15" s="89">
        <v>19292</v>
      </c>
      <c r="J15" s="90">
        <v>22407</v>
      </c>
      <c r="K15" s="90">
        <v>13930</v>
      </c>
      <c r="L15" s="90">
        <v>24329</v>
      </c>
      <c r="M15" s="88">
        <f t="shared" si="0"/>
        <v>149463</v>
      </c>
      <c r="N15" s="41">
        <f t="shared" si="1"/>
        <v>0.021598736876422327</v>
      </c>
    </row>
    <row r="16" spans="3:14" ht="15">
      <c r="C16" s="102" t="s">
        <v>29</v>
      </c>
      <c r="D16" s="88">
        <v>1868</v>
      </c>
      <c r="E16" s="88">
        <v>2390</v>
      </c>
      <c r="F16" s="88">
        <v>1376</v>
      </c>
      <c r="G16" s="88">
        <v>1327</v>
      </c>
      <c r="H16" s="88">
        <v>1427</v>
      </c>
      <c r="I16" s="89">
        <v>1802</v>
      </c>
      <c r="J16" s="90">
        <v>9183</v>
      </c>
      <c r="K16" s="90">
        <v>8432</v>
      </c>
      <c r="L16" s="90">
        <v>6630</v>
      </c>
      <c r="M16" s="88">
        <f t="shared" si="0"/>
        <v>34435</v>
      </c>
      <c r="N16" s="41">
        <f t="shared" si="1"/>
        <v>0.0049761646985515</v>
      </c>
    </row>
    <row r="17" spans="3:14" ht="15">
      <c r="C17" s="102" t="s">
        <v>30</v>
      </c>
      <c r="D17" s="88">
        <v>13165</v>
      </c>
      <c r="E17" s="88">
        <v>16601</v>
      </c>
      <c r="F17" s="88">
        <v>18683</v>
      </c>
      <c r="G17" s="88">
        <v>20048</v>
      </c>
      <c r="H17" s="88">
        <v>15055</v>
      </c>
      <c r="I17" s="89">
        <v>26053</v>
      </c>
      <c r="J17" s="90">
        <v>72378</v>
      </c>
      <c r="K17" s="90">
        <v>51209</v>
      </c>
      <c r="L17" s="90">
        <v>40688</v>
      </c>
      <c r="M17" s="88">
        <f t="shared" si="0"/>
        <v>273880</v>
      </c>
      <c r="N17" s="41">
        <f t="shared" si="1"/>
        <v>0.03957810331463003</v>
      </c>
    </row>
    <row r="18" spans="3:14" ht="15">
      <c r="C18" s="102" t="s">
        <v>31</v>
      </c>
      <c r="D18" s="86">
        <v>741</v>
      </c>
      <c r="E18" s="86">
        <v>640</v>
      </c>
      <c r="F18" s="86">
        <v>977</v>
      </c>
      <c r="G18" s="88">
        <v>2005</v>
      </c>
      <c r="H18" s="88">
        <v>1830</v>
      </c>
      <c r="I18" s="89">
        <v>3449</v>
      </c>
      <c r="J18" s="90">
        <v>13399</v>
      </c>
      <c r="K18" s="90">
        <v>262899</v>
      </c>
      <c r="L18" s="90">
        <v>393570</v>
      </c>
      <c r="M18" s="88">
        <f t="shared" si="0"/>
        <v>679510</v>
      </c>
      <c r="N18" s="41">
        <f t="shared" si="1"/>
        <v>0.09819525698599477</v>
      </c>
    </row>
    <row r="19" spans="3:14" ht="15">
      <c r="C19" s="102" t="s">
        <v>32</v>
      </c>
      <c r="D19" s="88">
        <v>143468</v>
      </c>
      <c r="E19" s="88">
        <v>249920</v>
      </c>
      <c r="F19" s="88">
        <v>196752</v>
      </c>
      <c r="G19" s="88">
        <v>335104</v>
      </c>
      <c r="H19" s="88">
        <v>369664</v>
      </c>
      <c r="I19" s="89">
        <v>309608</v>
      </c>
      <c r="J19" s="90">
        <v>312608</v>
      </c>
      <c r="K19" s="90">
        <v>239091</v>
      </c>
      <c r="L19" s="90">
        <v>203130</v>
      </c>
      <c r="M19" s="88">
        <f t="shared" si="0"/>
        <v>2359345</v>
      </c>
      <c r="N19" s="41">
        <f t="shared" si="1"/>
        <v>0.34094640048508756</v>
      </c>
    </row>
    <row r="20" spans="3:14" ht="15">
      <c r="C20" s="102" t="s">
        <v>33</v>
      </c>
      <c r="D20" s="88">
        <v>103158</v>
      </c>
      <c r="E20" s="88">
        <v>114300</v>
      </c>
      <c r="F20" s="88">
        <v>103904</v>
      </c>
      <c r="G20" s="88">
        <v>80380</v>
      </c>
      <c r="H20" s="88">
        <v>142637</v>
      </c>
      <c r="I20" s="89">
        <v>188311</v>
      </c>
      <c r="J20" s="90">
        <v>221495</v>
      </c>
      <c r="K20" s="90">
        <v>181125</v>
      </c>
      <c r="L20" s="90">
        <v>197724</v>
      </c>
      <c r="M20" s="88">
        <f t="shared" si="0"/>
        <v>1333034</v>
      </c>
      <c r="N20" s="41">
        <f t="shared" si="1"/>
        <v>0.192635305147928</v>
      </c>
    </row>
    <row r="21" spans="3:14" ht="15">
      <c r="C21" s="102" t="s">
        <v>34</v>
      </c>
      <c r="D21" s="88">
        <v>3301</v>
      </c>
      <c r="E21" s="88">
        <v>3417</v>
      </c>
      <c r="F21" s="88">
        <v>2022</v>
      </c>
      <c r="G21" s="88">
        <v>2433</v>
      </c>
      <c r="H21" s="88">
        <v>1467</v>
      </c>
      <c r="I21" s="89">
        <v>3433</v>
      </c>
      <c r="J21" s="90">
        <v>6493</v>
      </c>
      <c r="K21" s="90">
        <v>10444</v>
      </c>
      <c r="L21" s="90">
        <v>8479</v>
      </c>
      <c r="M21" s="88">
        <f t="shared" si="0"/>
        <v>41489</v>
      </c>
      <c r="N21" s="41">
        <f t="shared" si="1"/>
        <v>0.005995530628087794</v>
      </c>
    </row>
    <row r="22" spans="3:14" ht="15">
      <c r="C22" s="102" t="s">
        <v>35</v>
      </c>
      <c r="D22" s="88">
        <v>5879</v>
      </c>
      <c r="E22" s="88">
        <f>6761</f>
        <v>6761</v>
      </c>
      <c r="F22" s="88">
        <v>8716</v>
      </c>
      <c r="G22" s="88">
        <v>13720</v>
      </c>
      <c r="H22" s="88">
        <v>15685</v>
      </c>
      <c r="I22" s="89">
        <v>23029</v>
      </c>
      <c r="J22" s="90">
        <v>63030</v>
      </c>
      <c r="K22" s="90">
        <v>126353</v>
      </c>
      <c r="L22" s="90">
        <v>199904</v>
      </c>
      <c r="M22" s="88">
        <f t="shared" si="0"/>
        <v>463077</v>
      </c>
      <c r="N22" s="41">
        <f t="shared" si="1"/>
        <v>0.06691875766258554</v>
      </c>
    </row>
    <row r="23" spans="3:14" ht="15">
      <c r="C23" s="103" t="s">
        <v>10</v>
      </c>
      <c r="D23" s="104">
        <f>SUM(D7:D22)</f>
        <v>424276</v>
      </c>
      <c r="E23" s="104">
        <f>SUM(E7:E22)</f>
        <v>542497</v>
      </c>
      <c r="F23" s="104">
        <f>SUM(F7:F22)</f>
        <v>478385</v>
      </c>
      <c r="G23" s="104">
        <f>SUM(G7:G22)</f>
        <v>685511</v>
      </c>
      <c r="H23" s="104">
        <f>SUM(H7:H22)</f>
        <v>685198</v>
      </c>
      <c r="I23" s="105">
        <v>709982</v>
      </c>
      <c r="J23" s="106">
        <v>945421</v>
      </c>
      <c r="K23" s="106">
        <v>1101642</v>
      </c>
      <c r="L23" s="106">
        <v>1347076</v>
      </c>
      <c r="M23" s="104">
        <f t="shared" si="0"/>
        <v>6919988</v>
      </c>
      <c r="N23" s="54">
        <f t="shared" si="1"/>
        <v>1</v>
      </c>
    </row>
    <row r="24" spans="3:14" ht="15">
      <c r="C24" s="107" t="s">
        <v>11</v>
      </c>
      <c r="D24" s="77">
        <f>D23/$M$23</f>
        <v>0.06131166701445147</v>
      </c>
      <c r="E24" s="77">
        <f aca="true" t="shared" si="2" ref="E24:M24">E23/$M$23</f>
        <v>0.07839565617743846</v>
      </c>
      <c r="F24" s="77">
        <f t="shared" si="2"/>
        <v>0.06913090022699461</v>
      </c>
      <c r="G24" s="77">
        <f t="shared" si="2"/>
        <v>0.0990624550215983</v>
      </c>
      <c r="H24" s="77">
        <f t="shared" si="2"/>
        <v>0.0990172237292897</v>
      </c>
      <c r="I24" s="77">
        <f t="shared" si="2"/>
        <v>0.10259873283017254</v>
      </c>
      <c r="J24" s="77">
        <f t="shared" si="2"/>
        <v>0.13662176870826945</v>
      </c>
      <c r="K24" s="77">
        <f t="shared" si="2"/>
        <v>0.1591970968735784</v>
      </c>
      <c r="L24" s="77">
        <f t="shared" si="2"/>
        <v>0.19466449941820707</v>
      </c>
      <c r="M24" s="77">
        <f t="shared" si="2"/>
        <v>1</v>
      </c>
      <c r="N24" s="108"/>
    </row>
    <row r="26" ht="15">
      <c r="L26" s="21"/>
    </row>
    <row r="27" ht="15">
      <c r="I27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8"/>
  <sheetViews>
    <sheetView zoomScalePageLayoutView="0" workbookViewId="0" topLeftCell="A8">
      <selection activeCell="B18" sqref="B18:L28"/>
    </sheetView>
  </sheetViews>
  <sheetFormatPr defaultColWidth="9.140625" defaultRowHeight="15"/>
  <cols>
    <col min="12" max="12" width="9.57421875" style="0" bestFit="1" customWidth="1"/>
  </cols>
  <sheetData>
    <row r="2" spans="2:7" ht="15.75">
      <c r="B2" s="109" t="s">
        <v>54</v>
      </c>
      <c r="C2" s="110"/>
      <c r="D2" s="110"/>
      <c r="E2" s="110"/>
      <c r="F2" s="110"/>
      <c r="G2" s="110"/>
    </row>
    <row r="4" spans="2:12" ht="30">
      <c r="B4" s="134" t="s">
        <v>53</v>
      </c>
      <c r="C4" s="135">
        <v>2000</v>
      </c>
      <c r="D4" s="136">
        <v>2001</v>
      </c>
      <c r="E4" s="136">
        <v>2002</v>
      </c>
      <c r="F4" s="136">
        <v>2003</v>
      </c>
      <c r="G4" s="136">
        <v>2004</v>
      </c>
      <c r="H4" s="136">
        <v>2005</v>
      </c>
      <c r="I4" s="136">
        <v>2006</v>
      </c>
      <c r="J4" s="136">
        <v>2007</v>
      </c>
      <c r="K4" s="137">
        <v>2008</v>
      </c>
      <c r="L4" s="138" t="s">
        <v>3</v>
      </c>
    </row>
    <row r="5" spans="2:12" ht="15">
      <c r="B5" s="132" t="s">
        <v>14</v>
      </c>
      <c r="C5" s="114">
        <v>64</v>
      </c>
      <c r="D5" s="114">
        <v>57</v>
      </c>
      <c r="E5" s="114">
        <v>50</v>
      </c>
      <c r="F5" s="114">
        <v>52</v>
      </c>
      <c r="G5" s="114">
        <v>51</v>
      </c>
      <c r="H5" s="115">
        <v>51.42894629690781</v>
      </c>
      <c r="I5" s="115">
        <v>52.832316858983646</v>
      </c>
      <c r="J5" s="115">
        <v>47.33676458943701</v>
      </c>
      <c r="K5" s="116">
        <v>57.20041203670166</v>
      </c>
      <c r="L5" s="139">
        <f>SUM(C5:K5)/9</f>
        <v>53.64427108689224</v>
      </c>
    </row>
    <row r="6" spans="2:12" ht="15">
      <c r="B6" s="132" t="s">
        <v>12</v>
      </c>
      <c r="C6" s="117">
        <v>25</v>
      </c>
      <c r="D6" s="118">
        <v>29</v>
      </c>
      <c r="E6" s="117">
        <v>21</v>
      </c>
      <c r="F6" s="117">
        <v>21</v>
      </c>
      <c r="G6" s="117">
        <v>15</v>
      </c>
      <c r="H6" s="115">
        <v>17.537841131836</v>
      </c>
      <c r="I6" s="115">
        <v>19.28636140370027</v>
      </c>
      <c r="J6" s="115">
        <v>18.891161146450997</v>
      </c>
      <c r="K6" s="116">
        <v>16.088069167282985</v>
      </c>
      <c r="L6" s="139">
        <f aca="true" t="shared" si="0" ref="L6:L11">SUM(C6:K6)/9</f>
        <v>20.3114925388078</v>
      </c>
    </row>
    <row r="7" spans="2:12" ht="15">
      <c r="B7" s="132" t="s">
        <v>13</v>
      </c>
      <c r="C7" s="117">
        <v>36</v>
      </c>
      <c r="D7" s="117">
        <v>51</v>
      </c>
      <c r="E7" s="117">
        <v>30</v>
      </c>
      <c r="F7" s="117">
        <v>28</v>
      </c>
      <c r="G7" s="117">
        <v>19</v>
      </c>
      <c r="H7" s="115">
        <v>19.31190139024896</v>
      </c>
      <c r="I7" s="115">
        <v>26.85137346520795</v>
      </c>
      <c r="J7" s="115">
        <v>19.786435610336515</v>
      </c>
      <c r="K7" s="116">
        <v>33.60584182062755</v>
      </c>
      <c r="L7" s="139">
        <f t="shared" si="0"/>
        <v>29.28395025404678</v>
      </c>
    </row>
    <row r="8" spans="2:12" ht="45">
      <c r="B8" s="132" t="s">
        <v>43</v>
      </c>
      <c r="C8" s="117">
        <v>29</v>
      </c>
      <c r="D8" s="117">
        <v>25</v>
      </c>
      <c r="E8" s="117">
        <v>18</v>
      </c>
      <c r="F8" s="117">
        <v>13</v>
      </c>
      <c r="G8" s="117">
        <v>9</v>
      </c>
      <c r="H8" s="115">
        <v>13.86476245992422</v>
      </c>
      <c r="I8" s="115">
        <v>18.43001060168478</v>
      </c>
      <c r="J8" s="115">
        <v>26.29447540566495</v>
      </c>
      <c r="K8" s="116">
        <v>25.948724030915812</v>
      </c>
      <c r="L8" s="139">
        <f t="shared" si="0"/>
        <v>19.837552499798864</v>
      </c>
    </row>
    <row r="9" spans="2:12" ht="45">
      <c r="B9" s="132" t="s">
        <v>44</v>
      </c>
      <c r="C9" s="117">
        <v>21</v>
      </c>
      <c r="D9" s="117">
        <v>29</v>
      </c>
      <c r="E9" s="117">
        <v>17</v>
      </c>
      <c r="F9" s="117">
        <v>33</v>
      </c>
      <c r="G9" s="117">
        <v>31</v>
      </c>
      <c r="H9" s="115">
        <v>18.266326855686525</v>
      </c>
      <c r="I9" s="115">
        <v>30.811047373448847</v>
      </c>
      <c r="J9" s="115">
        <v>26.792059075342465</v>
      </c>
      <c r="K9" s="116">
        <v>29.61389515056933</v>
      </c>
      <c r="L9" s="139">
        <f t="shared" si="0"/>
        <v>26.275925383894126</v>
      </c>
    </row>
    <row r="10" spans="2:12" ht="30">
      <c r="B10" s="132" t="s">
        <v>45</v>
      </c>
      <c r="C10" s="117">
        <v>37</v>
      </c>
      <c r="D10" s="117">
        <v>28</v>
      </c>
      <c r="E10" s="117">
        <v>26</v>
      </c>
      <c r="F10" s="117">
        <v>24</v>
      </c>
      <c r="G10" s="117">
        <v>24</v>
      </c>
      <c r="H10" s="115">
        <v>21.274778248364488</v>
      </c>
      <c r="I10" s="115">
        <v>26.496629182351597</v>
      </c>
      <c r="J10" s="115">
        <v>19.364218065261692</v>
      </c>
      <c r="K10" s="116">
        <v>19.398312829442155</v>
      </c>
      <c r="L10" s="139">
        <f t="shared" si="0"/>
        <v>25.059326480602216</v>
      </c>
    </row>
    <row r="11" spans="2:12" ht="15">
      <c r="B11" s="133" t="s">
        <v>10</v>
      </c>
      <c r="C11" s="78">
        <v>51</v>
      </c>
      <c r="D11" s="78">
        <v>49</v>
      </c>
      <c r="E11" s="78">
        <v>41</v>
      </c>
      <c r="F11" s="78">
        <v>44</v>
      </c>
      <c r="G11" s="78">
        <v>41</v>
      </c>
      <c r="H11" s="140">
        <v>39.851160650863314</v>
      </c>
      <c r="I11" s="140">
        <v>44.341408688246545</v>
      </c>
      <c r="J11" s="140">
        <v>40.13494605005946</v>
      </c>
      <c r="K11" s="141">
        <v>48.325286594808034</v>
      </c>
      <c r="L11" s="142">
        <f t="shared" si="0"/>
        <v>44.29475577599749</v>
      </c>
    </row>
    <row r="12" ht="15">
      <c r="B12" s="112"/>
    </row>
    <row r="13" ht="15">
      <c r="B13" s="112"/>
    </row>
    <row r="14" ht="15">
      <c r="B14" s="111"/>
    </row>
    <row r="16" spans="2:6" ht="15.75">
      <c r="B16" s="119" t="s">
        <v>55</v>
      </c>
      <c r="C16" s="119"/>
      <c r="D16" s="119"/>
      <c r="E16" s="119"/>
      <c r="F16" s="119"/>
    </row>
    <row r="18" spans="2:12" ht="15">
      <c r="B18" s="134" t="s">
        <v>42</v>
      </c>
      <c r="C18" s="143">
        <v>2000</v>
      </c>
      <c r="D18" s="136">
        <v>2001</v>
      </c>
      <c r="E18" s="136">
        <v>2002</v>
      </c>
      <c r="F18" s="136">
        <v>2003</v>
      </c>
      <c r="G18" s="136">
        <v>2004</v>
      </c>
      <c r="H18" s="136">
        <v>2005</v>
      </c>
      <c r="I18" s="136">
        <v>2006</v>
      </c>
      <c r="J18" s="136">
        <v>2007</v>
      </c>
      <c r="K18" s="137">
        <v>2008</v>
      </c>
      <c r="L18" s="138" t="s">
        <v>3</v>
      </c>
    </row>
    <row r="19" spans="2:12" ht="15">
      <c r="B19" s="144" t="s">
        <v>46</v>
      </c>
      <c r="C19" s="113">
        <v>19</v>
      </c>
      <c r="D19" s="113">
        <v>15</v>
      </c>
      <c r="E19" s="113">
        <v>18</v>
      </c>
      <c r="F19" s="113">
        <v>14</v>
      </c>
      <c r="G19" s="113">
        <v>15</v>
      </c>
      <c r="H19" s="115">
        <v>17.662706758369804</v>
      </c>
      <c r="I19" s="115">
        <v>16.664363237266777</v>
      </c>
      <c r="J19" s="115">
        <v>12.82566230848441</v>
      </c>
      <c r="K19" s="116">
        <v>10.38657464176856</v>
      </c>
      <c r="L19" s="139">
        <f>SUM(C19:K19)/9</f>
        <v>15.393256327321062</v>
      </c>
    </row>
    <row r="20" spans="2:12" ht="15">
      <c r="B20" s="144" t="s">
        <v>47</v>
      </c>
      <c r="C20" s="113">
        <v>33</v>
      </c>
      <c r="D20" s="113">
        <v>31</v>
      </c>
      <c r="E20" s="113">
        <v>28</v>
      </c>
      <c r="F20" s="113">
        <v>27</v>
      </c>
      <c r="G20" s="113">
        <v>22</v>
      </c>
      <c r="H20" s="115">
        <v>21.133632920156945</v>
      </c>
      <c r="I20" s="115">
        <v>28.008358903494056</v>
      </c>
      <c r="J20" s="115">
        <v>23.429919222560997</v>
      </c>
      <c r="K20" s="116">
        <v>20.154994840250097</v>
      </c>
      <c r="L20" s="139">
        <f aca="true" t="shared" si="1" ref="L20:L28">SUM(C20:K20)/9</f>
        <v>25.969656209606896</v>
      </c>
    </row>
    <row r="21" spans="2:12" ht="15">
      <c r="B21" s="144" t="s">
        <v>48</v>
      </c>
      <c r="C21" s="113">
        <v>20</v>
      </c>
      <c r="D21" s="113">
        <v>21</v>
      </c>
      <c r="E21" s="113">
        <v>17</v>
      </c>
      <c r="F21" s="113">
        <v>22</v>
      </c>
      <c r="G21" s="113">
        <v>8</v>
      </c>
      <c r="H21" s="115">
        <v>12.132208412712812</v>
      </c>
      <c r="I21" s="115">
        <v>11.765759531030554</v>
      </c>
      <c r="J21" s="115">
        <v>13.788198103266597</v>
      </c>
      <c r="K21" s="116">
        <v>24.376104970714522</v>
      </c>
      <c r="L21" s="139">
        <f t="shared" si="1"/>
        <v>16.67358566863605</v>
      </c>
    </row>
    <row r="22" spans="2:12" ht="15">
      <c r="B22" s="144" t="s">
        <v>5</v>
      </c>
      <c r="C22" s="113">
        <v>68</v>
      </c>
      <c r="D22" s="113">
        <v>63</v>
      </c>
      <c r="E22" s="113">
        <v>50</v>
      </c>
      <c r="F22" s="113">
        <v>56</v>
      </c>
      <c r="G22" s="113">
        <v>46</v>
      </c>
      <c r="H22" s="115">
        <v>50.62654312367748</v>
      </c>
      <c r="I22" s="115">
        <v>55.050005750018315</v>
      </c>
      <c r="J22" s="115">
        <v>48.53410315344304</v>
      </c>
      <c r="K22" s="116">
        <v>59.30134455020795</v>
      </c>
      <c r="L22" s="139">
        <f t="shared" si="1"/>
        <v>55.1679996197052</v>
      </c>
    </row>
    <row r="23" spans="2:12" ht="15">
      <c r="B23" s="144" t="s">
        <v>49</v>
      </c>
      <c r="C23" s="113">
        <v>65</v>
      </c>
      <c r="D23" s="113">
        <v>49</v>
      </c>
      <c r="E23" s="113">
        <v>41</v>
      </c>
      <c r="F23" s="113">
        <v>47</v>
      </c>
      <c r="G23" s="113">
        <v>39</v>
      </c>
      <c r="H23" s="115">
        <v>28.367105781434635</v>
      </c>
      <c r="I23" s="115">
        <v>36.15323463494716</v>
      </c>
      <c r="J23" s="115">
        <v>30.53779451093294</v>
      </c>
      <c r="K23" s="116">
        <v>54.991092818969214</v>
      </c>
      <c r="L23" s="139">
        <f t="shared" si="1"/>
        <v>43.44991419403155</v>
      </c>
    </row>
    <row r="24" spans="2:12" ht="15">
      <c r="B24" s="144" t="s">
        <v>50</v>
      </c>
      <c r="C24" s="113">
        <v>20</v>
      </c>
      <c r="D24" s="113">
        <v>12</v>
      </c>
      <c r="E24" s="113">
        <v>8</v>
      </c>
      <c r="F24" s="113">
        <v>5</v>
      </c>
      <c r="G24" s="113">
        <v>6</v>
      </c>
      <c r="H24" s="115">
        <v>4.764931506849315</v>
      </c>
      <c r="I24" s="115">
        <v>6.674312813309449</v>
      </c>
      <c r="J24" s="115">
        <v>14.38690277313732</v>
      </c>
      <c r="K24" s="116">
        <v>12.748000367748459</v>
      </c>
      <c r="L24" s="139">
        <f t="shared" si="1"/>
        <v>9.952683051227172</v>
      </c>
    </row>
    <row r="25" spans="2:12" ht="15">
      <c r="B25" s="144" t="s">
        <v>8</v>
      </c>
      <c r="C25" s="113">
        <v>35</v>
      </c>
      <c r="D25" s="113">
        <v>36</v>
      </c>
      <c r="E25" s="113">
        <v>42</v>
      </c>
      <c r="F25" s="113">
        <v>33</v>
      </c>
      <c r="G25" s="113">
        <v>30</v>
      </c>
      <c r="H25" s="115">
        <v>32.61516886286054</v>
      </c>
      <c r="I25" s="115">
        <v>37.79738129697826</v>
      </c>
      <c r="J25" s="115">
        <v>30.451111047559127</v>
      </c>
      <c r="K25" s="116">
        <v>31.055691398468696</v>
      </c>
      <c r="L25" s="139">
        <f t="shared" si="1"/>
        <v>34.21326140065185</v>
      </c>
    </row>
    <row r="26" spans="2:12" ht="15">
      <c r="B26" s="144" t="s">
        <v>51</v>
      </c>
      <c r="C26" s="113">
        <v>33</v>
      </c>
      <c r="D26" s="113">
        <v>33</v>
      </c>
      <c r="E26" s="113">
        <v>28</v>
      </c>
      <c r="F26" s="113">
        <v>25</v>
      </c>
      <c r="G26" s="113">
        <v>19</v>
      </c>
      <c r="H26" s="115">
        <v>17.240227196792517</v>
      </c>
      <c r="I26" s="115">
        <v>15.557914907942099</v>
      </c>
      <c r="J26" s="115">
        <v>17.83818493150685</v>
      </c>
      <c r="K26" s="116">
        <v>14.638335219990923</v>
      </c>
      <c r="L26" s="139">
        <f t="shared" si="1"/>
        <v>22.58607358402582</v>
      </c>
    </row>
    <row r="27" spans="2:12" ht="15">
      <c r="B27" s="144" t="s">
        <v>52</v>
      </c>
      <c r="C27" s="113">
        <v>11</v>
      </c>
      <c r="D27" s="113">
        <v>5</v>
      </c>
      <c r="E27" s="113">
        <v>1</v>
      </c>
      <c r="F27" s="113">
        <v>3</v>
      </c>
      <c r="G27" s="113">
        <v>2</v>
      </c>
      <c r="H27" s="115">
        <v>6.991374936580416</v>
      </c>
      <c r="I27" s="115">
        <v>5.093399750933997</v>
      </c>
      <c r="J27" s="115">
        <v>6.281075596144089</v>
      </c>
      <c r="K27" s="116">
        <v>5.440999759673155</v>
      </c>
      <c r="L27" s="139">
        <f t="shared" si="1"/>
        <v>5.0896500048146285</v>
      </c>
    </row>
    <row r="28" spans="2:12" ht="15">
      <c r="B28" s="145" t="s">
        <v>10</v>
      </c>
      <c r="C28" s="123">
        <v>51</v>
      </c>
      <c r="D28" s="78">
        <v>49</v>
      </c>
      <c r="E28" s="78">
        <v>41</v>
      </c>
      <c r="F28" s="78">
        <v>44</v>
      </c>
      <c r="G28" s="78">
        <v>41</v>
      </c>
      <c r="H28" s="146">
        <v>39.851160650863314</v>
      </c>
      <c r="I28" s="146">
        <v>44.341408688246545</v>
      </c>
      <c r="J28" s="146">
        <v>40.13494605005946</v>
      </c>
      <c r="K28" s="147">
        <v>48.325286594808034</v>
      </c>
      <c r="L28" s="142">
        <f t="shared" si="1"/>
        <v>44.29475577599749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4"/>
  <sheetViews>
    <sheetView zoomScalePageLayoutView="0" workbookViewId="0" topLeftCell="A10">
      <selection activeCell="E17" sqref="E17"/>
    </sheetView>
  </sheetViews>
  <sheetFormatPr defaultColWidth="9.140625" defaultRowHeight="15"/>
  <cols>
    <col min="3" max="3" width="17.28125" style="0" customWidth="1"/>
    <col min="13" max="13" width="10.57421875" style="0" bestFit="1" customWidth="1"/>
  </cols>
  <sheetData>
    <row r="2" spans="2:8" ht="15.75">
      <c r="B2" s="121" t="s">
        <v>56</v>
      </c>
      <c r="C2" s="122"/>
      <c r="D2" s="122"/>
      <c r="E2" s="122"/>
      <c r="F2" s="122"/>
      <c r="G2" s="122"/>
      <c r="H2" s="122"/>
    </row>
    <row r="4" spans="3:13" ht="25.5" customHeight="1">
      <c r="C4" s="150" t="s">
        <v>53</v>
      </c>
      <c r="D4" s="128">
        <v>2000</v>
      </c>
      <c r="E4" s="129">
        <v>2001</v>
      </c>
      <c r="F4" s="129">
        <v>2002</v>
      </c>
      <c r="G4" s="129">
        <v>2003</v>
      </c>
      <c r="H4" s="129">
        <v>2004</v>
      </c>
      <c r="I4" s="129">
        <v>2005</v>
      </c>
      <c r="J4" s="129">
        <v>2006</v>
      </c>
      <c r="K4" s="129">
        <v>2007</v>
      </c>
      <c r="L4" s="130">
        <v>2008</v>
      </c>
      <c r="M4" s="120" t="s">
        <v>3</v>
      </c>
    </row>
    <row r="5" spans="3:13" ht="15">
      <c r="C5" s="131" t="s">
        <v>14</v>
      </c>
      <c r="D5" s="117">
        <v>4.9</v>
      </c>
      <c r="E5" s="117">
        <v>5.1</v>
      </c>
      <c r="F5" s="117">
        <v>4.6</v>
      </c>
      <c r="G5" s="117">
        <v>5.3</v>
      </c>
      <c r="H5" s="117">
        <v>5</v>
      </c>
      <c r="I5" s="124">
        <v>4.258770264992106</v>
      </c>
      <c r="J5" s="124">
        <v>5.188572657079079</v>
      </c>
      <c r="K5" s="124">
        <v>4.630610704109932</v>
      </c>
      <c r="L5" s="125">
        <v>5.761565430956237</v>
      </c>
      <c r="M5" s="148">
        <f>SUM(D5:L5)/9</f>
        <v>4.971057673015262</v>
      </c>
    </row>
    <row r="6" spans="3:13" ht="15">
      <c r="C6" s="132" t="s">
        <v>12</v>
      </c>
      <c r="D6" s="117">
        <v>3.4</v>
      </c>
      <c r="E6" s="117">
        <v>3.6</v>
      </c>
      <c r="F6" s="117">
        <v>3.1</v>
      </c>
      <c r="G6" s="117">
        <v>3</v>
      </c>
      <c r="H6" s="117">
        <v>3.3</v>
      </c>
      <c r="I6" s="124">
        <v>2.962355798421372</v>
      </c>
      <c r="J6" s="124">
        <v>3.1457769548497363</v>
      </c>
      <c r="K6" s="124">
        <v>2.9173490763664063</v>
      </c>
      <c r="L6" s="125">
        <v>2.60097771570059</v>
      </c>
      <c r="M6" s="148">
        <f>SUM(D6:L6)/9</f>
        <v>3.1140510605931224</v>
      </c>
    </row>
    <row r="7" spans="3:13" ht="15">
      <c r="C7" s="132" t="s">
        <v>13</v>
      </c>
      <c r="D7" s="117">
        <v>3.8</v>
      </c>
      <c r="E7" s="117">
        <v>3.7</v>
      </c>
      <c r="F7" s="117">
        <v>3.2</v>
      </c>
      <c r="G7" s="117">
        <v>2.8</v>
      </c>
      <c r="H7" s="117">
        <v>2.4</v>
      </c>
      <c r="I7" s="124">
        <v>2.2409859441841515</v>
      </c>
      <c r="J7" s="124">
        <v>2.5921627851522135</v>
      </c>
      <c r="K7" s="124">
        <v>2.204793472718001</v>
      </c>
      <c r="L7" s="125">
        <v>2.012626594765224</v>
      </c>
      <c r="M7" s="148">
        <f>SUM(D7:L7)/9</f>
        <v>2.772285421868843</v>
      </c>
    </row>
    <row r="8" spans="3:13" ht="45">
      <c r="C8" s="132" t="s">
        <v>43</v>
      </c>
      <c r="D8" s="117">
        <v>2.7</v>
      </c>
      <c r="E8" s="117">
        <v>3.4</v>
      </c>
      <c r="F8" s="117">
        <v>3.1</v>
      </c>
      <c r="G8" s="117">
        <v>2.8</v>
      </c>
      <c r="H8" s="117">
        <v>2.4</v>
      </c>
      <c r="I8" s="124">
        <v>2.742603550295858</v>
      </c>
      <c r="J8" s="124">
        <v>4.929265839758632</v>
      </c>
      <c r="K8" s="124">
        <v>4.733510638297872</v>
      </c>
      <c r="L8" s="125">
        <v>6.224962063732929</v>
      </c>
      <c r="M8" s="148">
        <f>SUM(D8:L8)/9</f>
        <v>3.670038010231699</v>
      </c>
    </row>
    <row r="9" spans="3:13" ht="30">
      <c r="C9" s="132" t="s">
        <v>44</v>
      </c>
      <c r="D9" s="117">
        <v>3.5</v>
      </c>
      <c r="E9" s="117">
        <v>3.7</v>
      </c>
      <c r="F9" s="117">
        <v>3.9</v>
      </c>
      <c r="G9" s="117">
        <v>4.5</v>
      </c>
      <c r="H9" s="117">
        <v>5.2</v>
      </c>
      <c r="I9" s="124">
        <v>2.616398806659609</v>
      </c>
      <c r="J9" s="124">
        <v>3.955487893286936</v>
      </c>
      <c r="K9" s="124">
        <v>3.8428889400567963</v>
      </c>
      <c r="L9" s="125">
        <v>4.178696680531767</v>
      </c>
      <c r="M9" s="148">
        <f>SUM(D9:L9)/9</f>
        <v>3.9326080356150124</v>
      </c>
    </row>
    <row r="10" spans="3:13" ht="30">
      <c r="C10" s="132" t="s">
        <v>45</v>
      </c>
      <c r="D10" s="117">
        <v>2.7</v>
      </c>
      <c r="E10" s="117">
        <v>2.7</v>
      </c>
      <c r="F10" s="117">
        <v>2.8</v>
      </c>
      <c r="G10" s="117">
        <v>2.5</v>
      </c>
      <c r="H10" s="117">
        <v>2.5</v>
      </c>
      <c r="I10" s="124">
        <v>2.869579789685366</v>
      </c>
      <c r="J10" s="124">
        <v>2.5156254483886706</v>
      </c>
      <c r="K10" s="124">
        <v>2.3308947278035377</v>
      </c>
      <c r="L10" s="125">
        <v>2.363113390629332</v>
      </c>
      <c r="M10" s="148">
        <f>SUM(D10:L10)/9</f>
        <v>2.586579261834101</v>
      </c>
    </row>
    <row r="11" spans="3:13" ht="15">
      <c r="C11" s="133" t="s">
        <v>10</v>
      </c>
      <c r="D11" s="78">
        <v>4.4</v>
      </c>
      <c r="E11" s="78">
        <v>4.6</v>
      </c>
      <c r="F11" s="78">
        <v>4.2</v>
      </c>
      <c r="G11" s="78">
        <v>4.7</v>
      </c>
      <c r="H11" s="78">
        <v>4.6</v>
      </c>
      <c r="I11" s="126">
        <v>3.886230231427824</v>
      </c>
      <c r="J11" s="126">
        <v>4.608246901769503</v>
      </c>
      <c r="K11" s="126">
        <v>4.252443436630921</v>
      </c>
      <c r="L11" s="127">
        <v>5.21031800346747</v>
      </c>
      <c r="M11" s="149">
        <f>SUM(D11:L11)/9</f>
        <v>4.495248730366191</v>
      </c>
    </row>
    <row r="14" spans="3:8" ht="15.75">
      <c r="C14" s="121" t="s">
        <v>57</v>
      </c>
      <c r="D14" s="122"/>
      <c r="E14" s="122"/>
      <c r="F14" s="122"/>
      <c r="G14" s="122"/>
      <c r="H14" s="122"/>
    </row>
    <row r="16" spans="3:13" ht="30">
      <c r="C16" s="133" t="s">
        <v>20</v>
      </c>
      <c r="D16" s="153">
        <v>2000</v>
      </c>
      <c r="E16" s="153">
        <v>2001</v>
      </c>
      <c r="F16" s="153">
        <v>2002</v>
      </c>
      <c r="G16" s="153">
        <v>2003</v>
      </c>
      <c r="H16" s="153">
        <v>2004</v>
      </c>
      <c r="I16" s="153">
        <v>2005</v>
      </c>
      <c r="J16" s="153">
        <v>2006</v>
      </c>
      <c r="K16" s="153">
        <v>2007</v>
      </c>
      <c r="L16" s="153">
        <v>2008</v>
      </c>
      <c r="M16" s="156" t="s">
        <v>3</v>
      </c>
    </row>
    <row r="17" spans="3:13" ht="15">
      <c r="C17" s="160" t="s">
        <v>21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7"/>
    </row>
    <row r="18" spans="3:13" ht="15">
      <c r="C18" s="161" t="s">
        <v>22</v>
      </c>
      <c r="D18" s="152">
        <v>2.6</v>
      </c>
      <c r="E18" s="152">
        <v>2.7</v>
      </c>
      <c r="F18" s="152">
        <v>2.6</v>
      </c>
      <c r="G18" s="152">
        <v>2.7</v>
      </c>
      <c r="H18" s="152">
        <v>2.6</v>
      </c>
      <c r="I18" s="151">
        <v>2.2810054142003535</v>
      </c>
      <c r="J18" s="151">
        <v>2.648711763498255</v>
      </c>
      <c r="K18" s="151">
        <v>2.248878130527884</v>
      </c>
      <c r="L18" s="151">
        <v>2.3121628409810646</v>
      </c>
      <c r="M18" s="158">
        <f>SUM(D18:L18)/9</f>
        <v>2.5211953499119506</v>
      </c>
    </row>
    <row r="19" spans="3:13" ht="15">
      <c r="C19" s="161" t="s">
        <v>23</v>
      </c>
      <c r="D19" s="152">
        <v>3.1</v>
      </c>
      <c r="E19" s="152">
        <v>3.6</v>
      </c>
      <c r="F19" s="152">
        <v>1.6</v>
      </c>
      <c r="G19" s="152">
        <v>2.9</v>
      </c>
      <c r="H19" s="152">
        <v>4.9</v>
      </c>
      <c r="I19" s="151">
        <v>2.930075187969925</v>
      </c>
      <c r="J19" s="151">
        <v>2.4166666666666665</v>
      </c>
      <c r="K19" s="151">
        <v>2.638755980861244</v>
      </c>
      <c r="L19" s="151">
        <v>2.1914696337505797</v>
      </c>
      <c r="M19" s="158">
        <f aca="true" t="shared" si="0" ref="M19:M34">SUM(D19:L19)/9</f>
        <v>2.9196630521387132</v>
      </c>
    </row>
    <row r="20" spans="3:13" ht="15">
      <c r="C20" s="161"/>
      <c r="D20" s="152"/>
      <c r="E20" s="152"/>
      <c r="F20" s="152"/>
      <c r="G20" s="152"/>
      <c r="H20" s="152"/>
      <c r="I20" s="151"/>
      <c r="J20" s="151"/>
      <c r="K20" s="151"/>
      <c r="L20" s="151"/>
      <c r="M20" s="158"/>
    </row>
    <row r="21" spans="3:13" ht="15">
      <c r="C21" s="161" t="s">
        <v>19</v>
      </c>
      <c r="D21" s="152"/>
      <c r="E21" s="152"/>
      <c r="F21" s="152"/>
      <c r="G21" s="152"/>
      <c r="H21" s="152"/>
      <c r="I21" s="151"/>
      <c r="J21" s="151"/>
      <c r="K21" s="151"/>
      <c r="L21" s="151"/>
      <c r="M21" s="158"/>
    </row>
    <row r="22" spans="3:13" ht="15">
      <c r="C22" s="161" t="s">
        <v>24</v>
      </c>
      <c r="D22" s="152">
        <v>8.8</v>
      </c>
      <c r="E22" s="152">
        <v>10.4</v>
      </c>
      <c r="F22" s="152">
        <v>4.5</v>
      </c>
      <c r="G22" s="152">
        <v>5.5</v>
      </c>
      <c r="H22" s="152">
        <v>1.1</v>
      </c>
      <c r="I22" s="151">
        <v>1.1282533709626843</v>
      </c>
      <c r="J22" s="151">
        <v>1.3116003386960202</v>
      </c>
      <c r="K22" s="151">
        <v>1.9526813880126184</v>
      </c>
      <c r="L22" s="151">
        <v>2.7563451776649748</v>
      </c>
      <c r="M22" s="158">
        <f t="shared" si="0"/>
        <v>4.16098669725959</v>
      </c>
    </row>
    <row r="23" spans="3:13" ht="15">
      <c r="C23" s="161" t="s">
        <v>25</v>
      </c>
      <c r="D23" s="152">
        <v>5.2</v>
      </c>
      <c r="E23" s="152">
        <v>5.2</v>
      </c>
      <c r="F23" s="152">
        <v>5</v>
      </c>
      <c r="G23" s="152">
        <v>5.9</v>
      </c>
      <c r="H23" s="152">
        <v>4.5</v>
      </c>
      <c r="I23" s="151">
        <v>4.595545186424264</v>
      </c>
      <c r="J23" s="151">
        <v>5.089562997447064</v>
      </c>
      <c r="K23" s="151">
        <v>4.682991255768764</v>
      </c>
      <c r="L23" s="151">
        <v>7.03512525630739</v>
      </c>
      <c r="M23" s="158">
        <f t="shared" si="0"/>
        <v>5.244802743994165</v>
      </c>
    </row>
    <row r="24" spans="3:13" ht="15">
      <c r="C24" s="161" t="s">
        <v>26</v>
      </c>
      <c r="D24" s="152">
        <v>4.6</v>
      </c>
      <c r="E24" s="152">
        <v>3.8</v>
      </c>
      <c r="F24" s="152">
        <v>4.4</v>
      </c>
      <c r="G24" s="152">
        <v>3.9</v>
      </c>
      <c r="H24" s="152">
        <v>2.9</v>
      </c>
      <c r="I24" s="151">
        <v>3.6080246913580245</v>
      </c>
      <c r="J24" s="151">
        <v>3.572972972972973</v>
      </c>
      <c r="K24" s="151">
        <v>3.1539961013645224</v>
      </c>
      <c r="L24" s="151">
        <v>5.15</v>
      </c>
      <c r="M24" s="158">
        <f t="shared" si="0"/>
        <v>3.8983326406328356</v>
      </c>
    </row>
    <row r="25" spans="3:13" ht="15">
      <c r="C25" s="161" t="s">
        <v>27</v>
      </c>
      <c r="D25" s="152">
        <v>3.1</v>
      </c>
      <c r="E25" s="152">
        <v>3.2</v>
      </c>
      <c r="F25" s="152">
        <v>3.5</v>
      </c>
      <c r="G25" s="152">
        <v>5.3</v>
      </c>
      <c r="H25" s="152">
        <v>4.6</v>
      </c>
      <c r="I25" s="151">
        <v>4.723538119911177</v>
      </c>
      <c r="J25" s="151">
        <v>4.713093599449415</v>
      </c>
      <c r="K25" s="151">
        <v>4.202285027059531</v>
      </c>
      <c r="L25" s="151">
        <v>5.7107079252003565</v>
      </c>
      <c r="M25" s="158">
        <f t="shared" si="0"/>
        <v>4.338847185735609</v>
      </c>
    </row>
    <row r="26" spans="3:13" ht="15">
      <c r="C26" s="161" t="s">
        <v>28</v>
      </c>
      <c r="D26" s="152">
        <v>3.2</v>
      </c>
      <c r="E26" s="152">
        <v>3.3</v>
      </c>
      <c r="F26" s="152">
        <v>3.3</v>
      </c>
      <c r="G26" s="152">
        <v>4.4</v>
      </c>
      <c r="H26" s="152">
        <v>3.1</v>
      </c>
      <c r="I26" s="151">
        <v>3.508005296737691</v>
      </c>
      <c r="J26" s="151">
        <v>4.0016583747927035</v>
      </c>
      <c r="K26" s="151">
        <v>2.92070967035374</v>
      </c>
      <c r="L26" s="151">
        <v>3.8311638221965096</v>
      </c>
      <c r="M26" s="158">
        <f t="shared" si="0"/>
        <v>3.506837462675627</v>
      </c>
    </row>
    <row r="27" spans="3:13" ht="15">
      <c r="C27" s="161" t="s">
        <v>29</v>
      </c>
      <c r="D27" s="152">
        <v>2.7</v>
      </c>
      <c r="E27" s="152">
        <v>3.1</v>
      </c>
      <c r="F27" s="152">
        <v>3</v>
      </c>
      <c r="G27" s="152">
        <v>2.8</v>
      </c>
      <c r="H27" s="152">
        <v>2.9</v>
      </c>
      <c r="I27" s="151">
        <v>3.1866007194244603</v>
      </c>
      <c r="J27" s="151">
        <v>2.6804425642694434</v>
      </c>
      <c r="K27" s="151">
        <v>2.9928043931073662</v>
      </c>
      <c r="L27" s="151">
        <v>2.937822618488972</v>
      </c>
      <c r="M27" s="158">
        <f t="shared" si="0"/>
        <v>2.921963366143361</v>
      </c>
    </row>
    <row r="28" spans="3:13" ht="15">
      <c r="C28" s="161" t="s">
        <v>30</v>
      </c>
      <c r="D28" s="152">
        <v>3.2</v>
      </c>
      <c r="E28" s="152">
        <v>3.2</v>
      </c>
      <c r="F28" s="152">
        <v>3.1</v>
      </c>
      <c r="G28" s="152">
        <v>3</v>
      </c>
      <c r="H28" s="152">
        <v>2.7</v>
      </c>
      <c r="I28" s="151">
        <v>3.1614632185448213</v>
      </c>
      <c r="J28" s="151">
        <v>3.717976238942966</v>
      </c>
      <c r="K28" s="151">
        <v>3.139941808777176</v>
      </c>
      <c r="L28" s="151">
        <v>3.1202874164354903</v>
      </c>
      <c r="M28" s="158">
        <f t="shared" si="0"/>
        <v>3.148852075855606</v>
      </c>
    </row>
    <row r="29" spans="3:13" ht="15">
      <c r="C29" s="161" t="s">
        <v>31</v>
      </c>
      <c r="D29" s="152">
        <v>3</v>
      </c>
      <c r="E29" s="152">
        <v>3.5</v>
      </c>
      <c r="F29" s="152">
        <v>3.5</v>
      </c>
      <c r="G29" s="152">
        <v>3</v>
      </c>
      <c r="H29" s="152">
        <v>3.8</v>
      </c>
      <c r="I29" s="151">
        <v>3.290626279164961</v>
      </c>
      <c r="J29" s="151">
        <v>3.9160583941605838</v>
      </c>
      <c r="K29" s="151">
        <v>5.857357419142457</v>
      </c>
      <c r="L29" s="151">
        <v>7.856837963736243</v>
      </c>
      <c r="M29" s="158">
        <f t="shared" si="0"/>
        <v>4.191208895133805</v>
      </c>
    </row>
    <row r="30" spans="3:13" ht="15">
      <c r="C30" s="161" t="s">
        <v>32</v>
      </c>
      <c r="D30" s="152">
        <v>5.6</v>
      </c>
      <c r="E30" s="152">
        <v>6.1</v>
      </c>
      <c r="F30" s="152">
        <v>6.2</v>
      </c>
      <c r="G30" s="152">
        <v>6.3</v>
      </c>
      <c r="H30" s="152">
        <v>7</v>
      </c>
      <c r="I30" s="151">
        <v>4.645611938599861</v>
      </c>
      <c r="J30" s="151">
        <v>7.057757985165571</v>
      </c>
      <c r="K30" s="151">
        <v>6.45262024407753</v>
      </c>
      <c r="L30" s="151">
        <v>6.728059577333677</v>
      </c>
      <c r="M30" s="158">
        <f t="shared" si="0"/>
        <v>6.231561082797404</v>
      </c>
    </row>
    <row r="31" spans="3:13" ht="15">
      <c r="C31" s="161" t="s">
        <v>33</v>
      </c>
      <c r="D31" s="152">
        <v>4.5</v>
      </c>
      <c r="E31" s="152">
        <v>4.3</v>
      </c>
      <c r="F31" s="152">
        <v>4</v>
      </c>
      <c r="G31" s="152">
        <v>4.1</v>
      </c>
      <c r="H31" s="152">
        <v>4.7</v>
      </c>
      <c r="I31" s="151">
        <v>4.589994160015573</v>
      </c>
      <c r="J31" s="151">
        <v>4.380167072531673</v>
      </c>
      <c r="K31" s="151">
        <v>3.668595550917801</v>
      </c>
      <c r="L31" s="151">
        <v>4.402291957078484</v>
      </c>
      <c r="M31" s="158">
        <f t="shared" si="0"/>
        <v>4.2934498600603925</v>
      </c>
    </row>
    <row r="32" spans="3:13" ht="15">
      <c r="C32" s="161" t="s">
        <v>34</v>
      </c>
      <c r="D32" s="152">
        <v>3.6</v>
      </c>
      <c r="E32" s="152">
        <v>3.6</v>
      </c>
      <c r="F32" s="152">
        <v>3.5</v>
      </c>
      <c r="G32" s="152">
        <v>3.4</v>
      </c>
      <c r="H32" s="152">
        <v>3.1</v>
      </c>
      <c r="I32" s="151">
        <v>3.704910063198833</v>
      </c>
      <c r="J32" s="151">
        <v>4.447036328871893</v>
      </c>
      <c r="K32" s="151">
        <v>4.353903559127439</v>
      </c>
      <c r="L32" s="151">
        <v>4.646224742998936</v>
      </c>
      <c r="M32" s="158">
        <f t="shared" si="0"/>
        <v>3.816897188244122</v>
      </c>
    </row>
    <row r="33" spans="3:13" ht="15">
      <c r="C33" s="161" t="s">
        <v>35</v>
      </c>
      <c r="D33" s="152">
        <v>4</v>
      </c>
      <c r="E33" s="152">
        <v>3.2</v>
      </c>
      <c r="F33" s="152">
        <v>2.8</v>
      </c>
      <c r="G33" s="152">
        <v>3.3</v>
      </c>
      <c r="H33" s="152">
        <v>3.5</v>
      </c>
      <c r="I33" s="151">
        <v>3.3161295113619484</v>
      </c>
      <c r="J33" s="151">
        <v>3.640947727179403</v>
      </c>
      <c r="K33" s="151">
        <v>4.228143954710878</v>
      </c>
      <c r="L33" s="151">
        <v>4.869527930456477</v>
      </c>
      <c r="M33" s="158">
        <f t="shared" si="0"/>
        <v>3.6505276804120776</v>
      </c>
    </row>
    <row r="34" spans="3:13" ht="15">
      <c r="C34" s="162" t="s">
        <v>10</v>
      </c>
      <c r="D34" s="154">
        <v>4.4</v>
      </c>
      <c r="E34" s="154">
        <v>4.6</v>
      </c>
      <c r="F34" s="154">
        <v>4.2</v>
      </c>
      <c r="G34" s="154">
        <v>4.7</v>
      </c>
      <c r="H34" s="154">
        <v>4.6</v>
      </c>
      <c r="I34" s="155">
        <v>3.886230231427824</v>
      </c>
      <c r="J34" s="155">
        <v>4.608246901769503</v>
      </c>
      <c r="K34" s="155">
        <v>4.252443436630921</v>
      </c>
      <c r="L34" s="155">
        <v>5.21031800346747</v>
      </c>
      <c r="M34" s="159">
        <f>SUM(D34:L34)/9</f>
        <v>4.495248730366191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Minarvino</dc:creator>
  <cp:keywords/>
  <dc:description/>
  <cp:lastModifiedBy>Minarvino</cp:lastModifiedBy>
  <dcterms:created xsi:type="dcterms:W3CDTF">2009-10-11T20:13:57Z</dcterms:created>
  <dcterms:modified xsi:type="dcterms:W3CDTF">2009-10-27T12:36:27Z</dcterms:modified>
  <cp:category/>
  <cp:version/>
  <cp:contentType/>
  <cp:contentStatus/>
</cp:coreProperties>
</file>